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34"/>
  </bookViews>
  <sheets>
    <sheet name="2017_мал КУБОК СП" sheetId="7" r:id="rId1"/>
    <sheet name="1 эт_07.01.2017" sheetId="19" r:id="rId2"/>
    <sheet name="2 эт_28.01.2017" sheetId="20" r:id="rId3"/>
    <sheet name="3 эт_03.03.2017" sheetId="21" r:id="rId4"/>
    <sheet name="4 эт_01.04.2017" sheetId="22" r:id="rId5"/>
    <sheet name="5 эт_15.04.2017" sheetId="23" r:id="rId6"/>
    <sheet name="6 эт_06.05.2017" sheetId="24" r:id="rId7"/>
    <sheet name="7 эт_03.06.2017" sheetId="25" r:id="rId8"/>
    <sheet name="8 эт_08.07.2017" sheetId="26" r:id="rId9"/>
    <sheet name="9 эт_04.08.2017" sheetId="27" r:id="rId10"/>
    <sheet name="10 эт_29.10.2017" sheetId="28" r:id="rId11"/>
    <sheet name="11 эт_09.12.2017" sheetId="29" r:id="rId12"/>
  </sheets>
  <definedNames>
    <definedName name="_xlnm._FilterDatabase" localSheetId="1" hidden="1">'1 эт_07.01.2017'!$A$8:$O$8</definedName>
    <definedName name="_xlnm._FilterDatabase" localSheetId="10" hidden="1">'10 эт_29.10.2017'!$A$8:$P$8</definedName>
    <definedName name="_xlnm._FilterDatabase" localSheetId="11" hidden="1">'11 эт_09.12.2017'!$A$8:$P$8</definedName>
    <definedName name="_xlnm._FilterDatabase" localSheetId="2" hidden="1">'2 эт_28.01.2017'!$A$8:$O$8</definedName>
    <definedName name="_xlnm._FilterDatabase" localSheetId="0" hidden="1">'2017_мал КУБОК СП'!$A$5:$S$37</definedName>
    <definedName name="_xlnm._FilterDatabase" localSheetId="3" hidden="1">'3 эт_03.03.2017'!$A$8:$O$8</definedName>
    <definedName name="_xlnm._FilterDatabase" localSheetId="4" hidden="1">'4 эт_01.04.2017'!$A$8:$O$8</definedName>
    <definedName name="_xlnm._FilterDatabase" localSheetId="5" hidden="1">'5 эт_15.04.2017'!$A$8:$P$8</definedName>
    <definedName name="_xlnm._FilterDatabase" localSheetId="6" hidden="1">'6 эт_06.05.2017'!$A$8:$P$8</definedName>
    <definedName name="_xlnm._FilterDatabase" localSheetId="7" hidden="1">'7 эт_03.06.2017'!$A$8:$P$8</definedName>
    <definedName name="_xlnm._FilterDatabase" localSheetId="8" hidden="1">'8 эт_08.07.2017'!$A$8:$P$8</definedName>
    <definedName name="_xlnm._FilterDatabase" localSheetId="9" hidden="1">'9 эт_04.08.2017'!$A$8:$P$8</definedName>
    <definedName name="_xlnm.Print_Area" localSheetId="1">'1 эт_07.01.2017'!$A$1:$O$31</definedName>
    <definedName name="_xlnm.Print_Area" localSheetId="10">'10 эт_29.10.2017'!$A$1:$P$20</definedName>
    <definedName name="_xlnm.Print_Area" localSheetId="11">'11 эт_09.12.2017'!$A$1:$P$27</definedName>
    <definedName name="_xlnm.Print_Area" localSheetId="2">'2 эт_28.01.2017'!$A$1:$O$35</definedName>
    <definedName name="_xlnm.Print_Area" localSheetId="0">'2017_мал КУБОК СП'!$A$1:$S$37</definedName>
    <definedName name="_xlnm.Print_Area" localSheetId="3">'3 эт_03.03.2017'!$A$1:$O$28</definedName>
    <definedName name="_xlnm.Print_Area" localSheetId="4">'4 эт_01.04.2017'!$A$1:$O$31</definedName>
    <definedName name="_xlnm.Print_Area" localSheetId="5">'5 эт_15.04.2017'!$A$1:$P$28</definedName>
    <definedName name="_xlnm.Print_Area" localSheetId="6">'6 эт_06.05.2017'!$A$1:$P$39</definedName>
    <definedName name="_xlnm.Print_Area" localSheetId="7">'7 эт_03.06.2017'!$A$1:$P$21</definedName>
    <definedName name="_xlnm.Print_Area" localSheetId="8">'8 эт_08.07.2017'!$A$1:$P$22</definedName>
    <definedName name="_xlnm.Print_Area" localSheetId="9">'9 эт_04.08.2017'!$A$1:$P$20</definedName>
  </definedNames>
  <calcPr calcId="124519"/>
</workbook>
</file>

<file path=xl/calcChain.xml><?xml version="1.0" encoding="utf-8"?>
<calcChain xmlns="http://schemas.openxmlformats.org/spreadsheetml/2006/main">
  <c r="O35" i="7"/>
  <c r="O18"/>
  <c r="Q36"/>
  <c r="O36"/>
  <c r="O24"/>
  <c r="Q24"/>
  <c r="P24"/>
  <c r="O22"/>
  <c r="P22"/>
  <c r="O17"/>
  <c r="O16"/>
  <c r="P16"/>
  <c r="O15"/>
  <c r="I10" i="29"/>
  <c r="I11"/>
  <c r="I12"/>
  <c r="I13"/>
  <c r="I14"/>
  <c r="I15"/>
  <c r="I16"/>
  <c r="I9"/>
  <c r="N9"/>
  <c r="J16"/>
  <c r="M16"/>
  <c r="M15"/>
  <c r="J15"/>
  <c r="M13"/>
  <c r="J13"/>
  <c r="M9"/>
  <c r="J9"/>
  <c r="M11"/>
  <c r="J11"/>
  <c r="M14"/>
  <c r="J14"/>
  <c r="M12"/>
  <c r="J12"/>
  <c r="M10"/>
  <c r="B7" s="1"/>
  <c r="N15" s="1"/>
  <c r="J10"/>
  <c r="M9" i="28"/>
  <c r="J9"/>
  <c r="I9"/>
  <c r="B7"/>
  <c r="R16" i="7" l="1"/>
  <c r="R22"/>
  <c r="N13" i="29"/>
  <c r="N11"/>
  <c r="N14"/>
  <c r="N12"/>
  <c r="N10"/>
  <c r="N9" i="28"/>
  <c r="N10" i="27"/>
  <c r="M10"/>
  <c r="J10"/>
  <c r="I10"/>
  <c r="M9"/>
  <c r="J9"/>
  <c r="I9"/>
  <c r="B7"/>
  <c r="N9" s="1"/>
  <c r="M11" i="26"/>
  <c r="J11"/>
  <c r="I11"/>
  <c r="M10"/>
  <c r="J10"/>
  <c r="I10"/>
  <c r="M9"/>
  <c r="J9"/>
  <c r="I9"/>
  <c r="B7"/>
  <c r="N10" s="1"/>
  <c r="M10" i="25"/>
  <c r="B7"/>
  <c r="I10"/>
  <c r="I9"/>
  <c r="N11" i="26" l="1"/>
  <c r="N9"/>
  <c r="J10" i="25"/>
  <c r="M9"/>
  <c r="J9"/>
  <c r="O34" i="7"/>
  <c r="P34"/>
  <c r="O7"/>
  <c r="P7"/>
  <c r="O27"/>
  <c r="P27"/>
  <c r="O31"/>
  <c r="P31"/>
  <c r="O29"/>
  <c r="P29"/>
  <c r="O28"/>
  <c r="P28"/>
  <c r="O6"/>
  <c r="M11" i="24"/>
  <c r="M10"/>
  <c r="M13"/>
  <c r="M12"/>
  <c r="M16"/>
  <c r="M17"/>
  <c r="M14"/>
  <c r="M15"/>
  <c r="M19"/>
  <c r="M20"/>
  <c r="M18"/>
  <c r="M21"/>
  <c r="M23"/>
  <c r="M25"/>
  <c r="M22"/>
  <c r="M24"/>
  <c r="J11"/>
  <c r="J10"/>
  <c r="J13"/>
  <c r="J12"/>
  <c r="J16"/>
  <c r="J17"/>
  <c r="J14"/>
  <c r="J15"/>
  <c r="J19"/>
  <c r="J20"/>
  <c r="J18"/>
  <c r="J21"/>
  <c r="J23"/>
  <c r="J25"/>
  <c r="J22"/>
  <c r="J24"/>
  <c r="I10"/>
  <c r="I13"/>
  <c r="I12"/>
  <c r="I16"/>
  <c r="I17"/>
  <c r="I14"/>
  <c r="I15"/>
  <c r="I19"/>
  <c r="I20"/>
  <c r="I18"/>
  <c r="I21"/>
  <c r="I23"/>
  <c r="I25"/>
  <c r="I22"/>
  <c r="I24"/>
  <c r="M9"/>
  <c r="J9"/>
  <c r="I9"/>
  <c r="I11"/>
  <c r="M14" i="23"/>
  <c r="I14"/>
  <c r="J14"/>
  <c r="M11"/>
  <c r="I11"/>
  <c r="J11"/>
  <c r="M10"/>
  <c r="J10"/>
  <c r="I10"/>
  <c r="M13"/>
  <c r="J13"/>
  <c r="I13"/>
  <c r="M15"/>
  <c r="J15"/>
  <c r="I15"/>
  <c r="M12"/>
  <c r="J12"/>
  <c r="I12"/>
  <c r="M9"/>
  <c r="B7" s="1"/>
  <c r="N15" s="1"/>
  <c r="J9"/>
  <c r="I9"/>
  <c r="O21" i="7"/>
  <c r="P21"/>
  <c r="O25"/>
  <c r="P25"/>
  <c r="O26"/>
  <c r="P26"/>
  <c r="O9"/>
  <c r="P9"/>
  <c r="N9" i="25" l="1"/>
  <c r="N10"/>
  <c r="R29" i="7"/>
  <c r="R34"/>
  <c r="R31"/>
  <c r="R27"/>
  <c r="R7"/>
  <c r="R28"/>
  <c r="B7" i="24"/>
  <c r="N9"/>
  <c r="R26" i="7"/>
  <c r="R25"/>
  <c r="R21"/>
  <c r="N14" i="23"/>
  <c r="N11"/>
  <c r="N10"/>
  <c r="N13"/>
  <c r="N9"/>
  <c r="N12"/>
  <c r="R9" i="7"/>
  <c r="I14" i="22"/>
  <c r="J14"/>
  <c r="I15"/>
  <c r="J15"/>
  <c r="M14"/>
  <c r="M15"/>
  <c r="M12"/>
  <c r="J12"/>
  <c r="I12"/>
  <c r="N11" i="24" l="1"/>
  <c r="N13"/>
  <c r="N16"/>
  <c r="N14"/>
  <c r="N19"/>
  <c r="N18"/>
  <c r="N23"/>
  <c r="N22"/>
  <c r="N10"/>
  <c r="N12"/>
  <c r="N17"/>
  <c r="N15"/>
  <c r="N20"/>
  <c r="N21"/>
  <c r="N25"/>
  <c r="N24"/>
  <c r="M13" i="22"/>
  <c r="J13"/>
  <c r="I13"/>
  <c r="M11"/>
  <c r="J11"/>
  <c r="I11"/>
  <c r="M10"/>
  <c r="J10"/>
  <c r="I10"/>
  <c r="M9"/>
  <c r="B7" s="1"/>
  <c r="J9"/>
  <c r="I9"/>
  <c r="M13" i="21"/>
  <c r="N13"/>
  <c r="M14"/>
  <c r="N14"/>
  <c r="N15"/>
  <c r="J14"/>
  <c r="I14"/>
  <c r="M15"/>
  <c r="J15"/>
  <c r="I15"/>
  <c r="J13"/>
  <c r="I13"/>
  <c r="M12"/>
  <c r="J12"/>
  <c r="I12"/>
  <c r="M11"/>
  <c r="J11"/>
  <c r="I11"/>
  <c r="M10"/>
  <c r="J10"/>
  <c r="I10"/>
  <c r="M9"/>
  <c r="B7" s="1"/>
  <c r="J9"/>
  <c r="I9"/>
  <c r="O8" i="7"/>
  <c r="P8"/>
  <c r="O10"/>
  <c r="P10"/>
  <c r="O11"/>
  <c r="P11"/>
  <c r="O12"/>
  <c r="P12"/>
  <c r="O13"/>
  <c r="P13"/>
  <c r="O14"/>
  <c r="P14"/>
  <c r="P15"/>
  <c r="P17"/>
  <c r="P18"/>
  <c r="O19"/>
  <c r="P19"/>
  <c r="O20"/>
  <c r="P20"/>
  <c r="M10" i="20"/>
  <c r="M11"/>
  <c r="M14"/>
  <c r="M16"/>
  <c r="M12"/>
  <c r="M13"/>
  <c r="M15"/>
  <c r="M17"/>
  <c r="M18"/>
  <c r="M19"/>
  <c r="M20"/>
  <c r="I18"/>
  <c r="J18"/>
  <c r="J16"/>
  <c r="I16"/>
  <c r="J13"/>
  <c r="I13"/>
  <c r="J12"/>
  <c r="I12"/>
  <c r="J20"/>
  <c r="I20"/>
  <c r="J19"/>
  <c r="I19"/>
  <c r="J17"/>
  <c r="I17"/>
  <c r="J14"/>
  <c r="I14"/>
  <c r="J15"/>
  <c r="I15"/>
  <c r="J10"/>
  <c r="I10"/>
  <c r="J11"/>
  <c r="I11"/>
  <c r="M9"/>
  <c r="B7" s="1"/>
  <c r="N11" s="1"/>
  <c r="J9"/>
  <c r="I9"/>
  <c r="J10" i="19"/>
  <c r="J11"/>
  <c r="J12"/>
  <c r="J13"/>
  <c r="J14"/>
  <c r="J15"/>
  <c r="J16"/>
  <c r="J17"/>
  <c r="J9"/>
  <c r="I10"/>
  <c r="I11"/>
  <c r="I12"/>
  <c r="I13"/>
  <c r="I14"/>
  <c r="I15"/>
  <c r="I16"/>
  <c r="I17"/>
  <c r="I9"/>
  <c r="M14"/>
  <c r="M16"/>
  <c r="M17"/>
  <c r="M15"/>
  <c r="M13"/>
  <c r="M11"/>
  <c r="M10"/>
  <c r="M9"/>
  <c r="M12"/>
  <c r="B7" s="1"/>
  <c r="N14" s="1"/>
  <c r="N9" i="22" l="1"/>
  <c r="N12"/>
  <c r="N10"/>
  <c r="N11"/>
  <c r="N13"/>
  <c r="R17" i="7"/>
  <c r="R15"/>
  <c r="R14"/>
  <c r="R13"/>
  <c r="R11"/>
  <c r="R10"/>
  <c r="R8"/>
  <c r="N12" i="21"/>
  <c r="N11"/>
  <c r="N10"/>
  <c r="N9"/>
  <c r="R19" i="7"/>
  <c r="R20"/>
  <c r="R18"/>
  <c r="R12"/>
  <c r="N15" i="20"/>
  <c r="N12"/>
  <c r="N14"/>
  <c r="N10"/>
  <c r="N17"/>
  <c r="N13"/>
  <c r="N16"/>
  <c r="N9"/>
  <c r="N10" i="19"/>
  <c r="N12"/>
  <c r="N9"/>
  <c r="N11"/>
  <c r="N13"/>
  <c r="N15"/>
  <c r="N16"/>
  <c r="P6" i="7" l="1"/>
  <c r="O23"/>
  <c r="P23"/>
  <c r="O30"/>
  <c r="P30"/>
  <c r="O32"/>
  <c r="P32"/>
  <c r="O33"/>
  <c r="P33"/>
  <c r="P35"/>
  <c r="P36"/>
  <c r="O37"/>
  <c r="P37"/>
  <c r="R36" l="1"/>
  <c r="R35"/>
  <c r="R33"/>
  <c r="R32"/>
  <c r="R24"/>
  <c r="R23"/>
  <c r="R30"/>
  <c r="R6"/>
  <c r="R37" l="1"/>
</calcChain>
</file>

<file path=xl/sharedStrings.xml><?xml version="1.0" encoding="utf-8"?>
<sst xmlns="http://schemas.openxmlformats.org/spreadsheetml/2006/main" count="937" uniqueCount="250">
  <si>
    <t>Фамилия, имя</t>
  </si>
  <si>
    <t>Год рожд</t>
  </si>
  <si>
    <t>Орехова Наталья</t>
  </si>
  <si>
    <t>Андреева Ирина</t>
  </si>
  <si>
    <t>Чирухина Юлия</t>
  </si>
  <si>
    <t>Очки</t>
  </si>
  <si>
    <t>Коэффициент</t>
  </si>
  <si>
    <t>Место</t>
  </si>
  <si>
    <t>T поб=</t>
  </si>
  <si>
    <t>Чикина Дарина</t>
  </si>
  <si>
    <t>Даудрих Юлия</t>
  </si>
  <si>
    <t>Касаткина Ксения</t>
  </si>
  <si>
    <t>Суслина Ксения</t>
  </si>
  <si>
    <t>Люлин Кирилл</t>
  </si>
  <si>
    <t>Результат (с учетом коэффициента)</t>
  </si>
  <si>
    <t>1 этап</t>
  </si>
  <si>
    <t>3 этап</t>
  </si>
  <si>
    <t>4 этап</t>
  </si>
  <si>
    <t>2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</si>
  <si>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</si>
  <si>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</si>
  <si>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</si>
  <si>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</si>
  <si>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</si>
  <si>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</si>
  <si>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</si>
  <si>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Региональная общественная организация "Камчатский центр ездового спорта"</t>
  </si>
  <si>
    <t>Семашкина Анна</t>
  </si>
  <si>
    <t>Сумма (зимние+летние+2 на выбор)</t>
  </si>
  <si>
    <t>2 этапа на выбор</t>
  </si>
  <si>
    <t>Ворожцов Анатолий</t>
  </si>
  <si>
    <t>Зервудаки Элени</t>
  </si>
  <si>
    <t>Иванов Василий</t>
  </si>
  <si>
    <t>Сумма 5-ти лучших ЗИМНИХ</t>
  </si>
  <si>
    <t>Сумма 2-ух лучших ЛЕТНИХ</t>
  </si>
  <si>
    <t>Хорошилов Андрей</t>
  </si>
  <si>
    <t>Евстратов Григорий</t>
  </si>
  <si>
    <t>МЕТЕОРОЛОГИЧЕСКИЕ УСЛОВИЯ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</si>
  <si>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</si>
  <si>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</si>
  <si>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</si>
  <si>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</si>
  <si>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</si>
  <si>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Гантимурова Эльвира</t>
  </si>
  <si>
    <t>Ситникова Валерия</t>
  </si>
  <si>
    <t>Влажность</t>
  </si>
  <si>
    <t>№ п/п</t>
  </si>
  <si>
    <t>Номер</t>
  </si>
  <si>
    <t>УЧАСТНИК, Фамилия Имя</t>
  </si>
  <si>
    <t>Год рождения</t>
  </si>
  <si>
    <t>Квал</t>
  </si>
  <si>
    <t>Порода собаки</t>
  </si>
  <si>
    <t>Организация ЕС (Регион/город)</t>
  </si>
  <si>
    <t>Общий результат</t>
  </si>
  <si>
    <t>Отставание</t>
  </si>
  <si>
    <t>Средняя скорость</t>
  </si>
  <si>
    <t>III</t>
  </si>
  <si>
    <t>КЦЕС, П-Камчатский</t>
  </si>
  <si>
    <t>с/х</t>
  </si>
  <si>
    <t>II</t>
  </si>
  <si>
    <t>КЦЕС, Елизово</t>
  </si>
  <si>
    <t>Мужчины/женщины</t>
  </si>
  <si>
    <t>Класс</t>
  </si>
  <si>
    <t>Дистанция:</t>
  </si>
  <si>
    <t>метров</t>
  </si>
  <si>
    <t>Набор высоты:</t>
  </si>
  <si>
    <t>Место (без коэффициента)</t>
  </si>
  <si>
    <t>Место (ИТОГ)</t>
  </si>
  <si>
    <t>собаки</t>
  </si>
  <si>
    <t>Нарта-спринт</t>
  </si>
  <si>
    <t>е/д, н/м</t>
  </si>
  <si>
    <t>МС</t>
  </si>
  <si>
    <t>н/м</t>
  </si>
  <si>
    <t>Иванова Юлия</t>
  </si>
  <si>
    <t>Евстратова Анна</t>
  </si>
  <si>
    <t>Iю</t>
  </si>
  <si>
    <t>пос. Рыбачий</t>
  </si>
  <si>
    <t>7 января 2017 года</t>
  </si>
  <si>
    <t xml:space="preserve">         Камчатский край, г. Петропавловск-Камчатский, 14 км объездной трассы, дорога АГРС, 1 км по газовой дороге</t>
  </si>
  <si>
    <t>I</t>
  </si>
  <si>
    <t>г.П.-Камчатский</t>
  </si>
  <si>
    <t xml:space="preserve">Не старт </t>
  </si>
  <si>
    <t>Давление</t>
  </si>
  <si>
    <t>13 часов: -2°C</t>
  </si>
  <si>
    <t xml:space="preserve">Северо-западный
3 м/с
</t>
  </si>
  <si>
    <t>Пасмурно, снег</t>
  </si>
  <si>
    <t>739 мм.рт.ст</t>
  </si>
  <si>
    <t xml:space="preserve">Трасса:поле, накатано снегоходом, моментально заметало ветром  и снегом.
Разметка: хорошая
</t>
  </si>
  <si>
    <t>14 часов: -1°C</t>
  </si>
  <si>
    <t>15 часов: -1°C</t>
  </si>
  <si>
    <t>Копия верна</t>
  </si>
  <si>
    <t>Директор КЦЕС А.В. Семашкин</t>
  </si>
  <si>
    <t>Главный судья                                                Чикина Я.С.
Главный секретарь                                         Орехова Н.В.</t>
  </si>
  <si>
    <t>Sp2</t>
  </si>
  <si>
    <t>28 января 2017 года</t>
  </si>
  <si>
    <t xml:space="preserve">        Камчатский край, г. Елизово, 29 км объездной трассы, "Дровяной рынок" (поля)</t>
  </si>
  <si>
    <t>-</t>
  </si>
  <si>
    <t>е/д</t>
  </si>
  <si>
    <t>Климов Иван</t>
  </si>
  <si>
    <t>метис</t>
  </si>
  <si>
    <t>ТСО Дети Севера, П-Камчатский</t>
  </si>
  <si>
    <t>13 часов: -16°C</t>
  </si>
  <si>
    <t xml:space="preserve">Северо-западный
2 м/с
</t>
  </si>
  <si>
    <t>Малооблачно, снег</t>
  </si>
  <si>
    <t>746 мм.рт.ст</t>
  </si>
  <si>
    <t xml:space="preserve">Трасса: поле, накатано снегоходом, мягкая трасса, переметало снегом.
Разметка: хорошая
</t>
  </si>
  <si>
    <t>14 часов: -14°C</t>
  </si>
  <si>
    <t>15 часов: -14°C</t>
  </si>
  <si>
    <t>Главный судья                                               Саратцева С.Б.
Главный секретарь                                         Люлина Т.А.</t>
  </si>
  <si>
    <t>Чепраков Андрей</t>
  </si>
  <si>
    <t>Бондаренко Андрей</t>
  </si>
  <si>
    <t>Не старт.</t>
  </si>
  <si>
    <t>Малый кубок Региональной общественной организации «Камчатский центр ездового спорта» (далее малый Кубок КЦЕС «Снежные псы»)
 Камчатский край 2017 год</t>
  </si>
  <si>
    <t>19 часов: -8°C</t>
  </si>
  <si>
    <t xml:space="preserve">Южный
3м/с
</t>
  </si>
  <si>
    <t>Ясно</t>
  </si>
  <si>
    <t>765 мм.рт.ст</t>
  </si>
  <si>
    <t xml:space="preserve">Трасса: ночные соревнования, по освещенной трассе. Очень скоростная трасса, с небольшим набором высоты. Ширина минимум 3 метра.
Разметка: хорошая
</t>
  </si>
  <si>
    <t>20 часов: -9°C</t>
  </si>
  <si>
    <t>21 часов: -9°C</t>
  </si>
  <si>
    <t>03 марта 2017 года</t>
  </si>
  <si>
    <t xml:space="preserve">     Камчатский край, г. Петропавловск-Камчатский, ул. Северо-Восточное Шоссе, 50, на территории лыжной базы «Лесная» (по освещенной трассе)</t>
  </si>
  <si>
    <t>Малый кубок Региональной общественной организации "Камчатский центр ездового спорта" (3 этап). Отбор на Елизовский спринт</t>
  </si>
  <si>
    <t xml:space="preserve">Малый кубок Региональной общественной организации "Камчатский центр ездового спорта" (2 этап). </t>
  </si>
  <si>
    <t xml:space="preserve">Малый кубок Региональной общественной организации "Камчатский центр ездового спорта" (1 этап). </t>
  </si>
  <si>
    <t>Главный судья                                                Ворожцова А.В.
Главный секретарь                                         Гантимуров Д.М.</t>
  </si>
  <si>
    <t xml:space="preserve">Малый кубок Региональной общественной организации "Камчатский центр ездового спорта" (4 этап). </t>
  </si>
  <si>
    <t>01 апреля 2017 года</t>
  </si>
  <si>
    <t xml:space="preserve">     Камчатский край, г. Петропавловск-Камчатский, ул. Северо-Восточное Шоссе, 50, на территории лыжной базы «Лесная» </t>
  </si>
  <si>
    <t>18 часов: 0°C</t>
  </si>
  <si>
    <t>Облачно</t>
  </si>
  <si>
    <t>752 мм.рт.ст</t>
  </si>
  <si>
    <t xml:space="preserve">Трасса: вечерние соревнования. Состояние снега: подтаяла и замёрзла, вся трасса неровная, цемент.Трасса довольно скоростная, с крутыми спусками, подъемами и поворотами, хорошо просматриваемая. Ширина минимум 3 метра.
Разметка: хорошая
</t>
  </si>
  <si>
    <t>19 часов: -1°C</t>
  </si>
  <si>
    <t>20 часов: -1°C</t>
  </si>
  <si>
    <t>Главный судья                                               Чикина Я.С.
Главный секретарь                                         Чикин Е.В.</t>
  </si>
  <si>
    <t>Ванжуло Вера</t>
  </si>
  <si>
    <t>Ревенок Дарья</t>
  </si>
  <si>
    <t>Кукарцев Александр</t>
  </si>
  <si>
    <t>Ревенок Амвросий</t>
  </si>
  <si>
    <t>а/е</t>
  </si>
  <si>
    <t>лично, П-Камчатский</t>
  </si>
  <si>
    <t>"Горячие собаки", с.Эссо</t>
  </si>
  <si>
    <t>Дискв.</t>
  </si>
  <si>
    <t>№7 (Ревенок Дарья) – снятие п.12.1. правил вида спорта «Ездовой спорт»: Команда не прошла трассу.</t>
  </si>
  <si>
    <t>№10 (Кукарцев Александр) – снятие п.12.1. правил вида спорта «Ездовой спорт»: Команда не прошла трассу.</t>
  </si>
  <si>
    <t>№11 (Ревенок Амвросий) – снятие п.12.1. правил вида спорта «Ездовой спорт»: Команда не прошла трассу.</t>
  </si>
  <si>
    <t xml:space="preserve">Малый кубок Региональной общественной организации "Камчатский центр ездового спорта" (5 этап). </t>
  </si>
  <si>
    <t>15 апреля 2017 года</t>
  </si>
  <si>
    <t xml:space="preserve">    Камчатский край, г. Петропавловск-Камчатский, на территории Спортивно-туристической базы "Камчадал"</t>
  </si>
  <si>
    <t>Примечание</t>
  </si>
  <si>
    <t>Зам. гл.судьи по СТО: Ситников А.Ю.</t>
  </si>
  <si>
    <t>16 часов: +1°C</t>
  </si>
  <si>
    <t xml:space="preserve">Западный
3м/с
</t>
  </si>
  <si>
    <t>Малооблачно</t>
  </si>
  <si>
    <t>737 мм.рт.ст</t>
  </si>
  <si>
    <t xml:space="preserve">Трасса: лесная, пересеченная. Состояние снега: подтаяло, мягкая. Накатано снегоходом. Трасса довольно скоростная, с крутыми спусками, поворотами. Ширина минимум 1 метр. Разметка: неудовлетв., нехватка знаков и разметки на открытых участках.
</t>
  </si>
  <si>
    <t>17 часов: 0°C</t>
  </si>
  <si>
    <t>в/к</t>
  </si>
  <si>
    <t>к/е</t>
  </si>
  <si>
    <t>СТБ "Камчадал", П-Кам</t>
  </si>
  <si>
    <t>метис, к-р</t>
  </si>
  <si>
    <t>Главный судья                                               Тузов А.О.
Главный секретарь                                         Гантимурова О.В.</t>
  </si>
  <si>
    <t>06 мая 2017 года</t>
  </si>
  <si>
    <t>Малый кубок Региональной общественной организации "Камчатский центр ездового спорта" (6 этап).  Закрытие зимнего сезона.</t>
  </si>
  <si>
    <t>9 часов: +2°C</t>
  </si>
  <si>
    <t xml:space="preserve">Юго-восточный
3м/с
</t>
  </si>
  <si>
    <t>755 мм.рт.ст</t>
  </si>
  <si>
    <t>Трасса: лесная, пересеченная. Состояние снега: мягкий весенний снег, проваливающийся. Накатано снегоходом. Трасса экстремальная, практически без прямых, со спусками, поворотами. Ширина минимум 1 метр. Разметка: хорошая.</t>
  </si>
  <si>
    <t>10 часов: +3C</t>
  </si>
  <si>
    <t>11 часов: +4°C</t>
  </si>
  <si>
    <t>а/х</t>
  </si>
  <si>
    <t>Саратцева Светлана</t>
  </si>
  <si>
    <t>ТСО Дети Севера, П-Камч</t>
  </si>
  <si>
    <t>Семашкина Мария</t>
  </si>
  <si>
    <t>Семашкин Егор</t>
  </si>
  <si>
    <t>Семашкина Лида</t>
  </si>
  <si>
    <t>с/х, е/д</t>
  </si>
  <si>
    <t>Башкиров Владимир</t>
  </si>
  <si>
    <t>лайка</t>
  </si>
  <si>
    <t>КЦЕС, Зеленый</t>
  </si>
  <si>
    <t>ТСО Дети Севера, Рыбачий</t>
  </si>
  <si>
    <t>Томашева Катерина</t>
  </si>
  <si>
    <t>г. Елизово</t>
  </si>
  <si>
    <t>Семашикна Лида</t>
  </si>
  <si>
    <t>Зам. гл.судьи по СТО: Ворожцов А.К.</t>
  </si>
  <si>
    <t>DS2</t>
  </si>
  <si>
    <t>Скутер</t>
  </si>
  <si>
    <t>03 июня 2017 года</t>
  </si>
  <si>
    <t xml:space="preserve">  Камчатский край, г. Петропавловск-Камчатский, район Диксона (поля)</t>
  </si>
  <si>
    <t>Малый кубок Региональной общественной организации "Камчатский центр ездового спорта" (7 этап).  Открытие бесснежного сезона.</t>
  </si>
  <si>
    <t>н/м, е/д</t>
  </si>
  <si>
    <t>Главный судья                                               Ворожцов А.К.
Главный секретарь                                        Ворожцова А.В.</t>
  </si>
  <si>
    <t>749 мм.рт.ст</t>
  </si>
  <si>
    <t>12 часов: +15°C</t>
  </si>
  <si>
    <t>10 часов: +14°C</t>
  </si>
  <si>
    <t>11 часов: +14°C</t>
  </si>
  <si>
    <t>Трасса: лесная, сильнопересеченная.  Местами разъезженная машинами, вследствие дождей, глинистая.
Разметка: отличная, в сложных местах сделаны коридоры.</t>
  </si>
  <si>
    <t>Малый кубок Региональной общественной организации "Камчатский центр ездового спорта" (8 этап)</t>
  </si>
  <si>
    <t>08 июля 2017 года</t>
  </si>
  <si>
    <t xml:space="preserve">  Камчатский край, г. Петропавловск-Камчатский, лыжная база Лесная (трасса «Лыжня здоровья»)</t>
  </si>
  <si>
    <t>Зам. гл.судьи по СТО: Сулейманов Р.</t>
  </si>
  <si>
    <t>Главный судья                                               Еремеева А.
Главный секретарь                                        Орехова Н.В.</t>
  </si>
  <si>
    <t>н/м, к/р</t>
  </si>
  <si>
    <t>н/м, далматин</t>
  </si>
  <si>
    <t>Трасса: лесная, сильнопересеченная.  Местами заболоченная.
Разметка: отличная, в сложных местах сделаны коридоры.</t>
  </si>
  <si>
    <t>9 часов: +15°C</t>
  </si>
  <si>
    <t xml:space="preserve">Юго-восточный
2м/с
</t>
  </si>
  <si>
    <t>744 мм.рт.ст</t>
  </si>
  <si>
    <t xml:space="preserve"> Камчатский край, г. Петропавловск-Камчатский, Халактырский пляж</t>
  </si>
  <si>
    <t>Малый кубок Региональной общественной организации "Камчатский центр ездового спорта" (9 этап)</t>
  </si>
  <si>
    <t>04 августа 2017 года</t>
  </si>
  <si>
    <t>Главный судья                                               Орехова Н.В.
Главный секретарь                                        Еремеева А.</t>
  </si>
  <si>
    <t>н/м, с/х</t>
  </si>
  <si>
    <t>Зам. гл.судьи по СТО: Гордеев А./Сулейманов Р.</t>
  </si>
  <si>
    <t xml:space="preserve">Трасса: пляж, вся дистанция по глубокому песку вдоль прибрежной зоны.
Разметка: отличная, в сложных местах сделаны коридоры.  </t>
  </si>
  <si>
    <t>21 час: +12°C</t>
  </si>
  <si>
    <t>20:30 часов: +13°C</t>
  </si>
  <si>
    <t>20 часов: +13°C</t>
  </si>
  <si>
    <t>756 мм.рт.ст</t>
  </si>
  <si>
    <t>Малый кубок Региональной общественной организации "Камчатский центр ездового спорта" (10 этап)</t>
  </si>
  <si>
    <t>Зам. гл.судьи по СТО: Орехова Н.В., Гордеев А.</t>
  </si>
  <si>
    <t>Главный судья                                               Иванов В.Р.
Главный секретарь                                        Кривша М.</t>
  </si>
  <si>
    <t xml:space="preserve"> Камчатский край, Елизовский район, район «Сухой речки» (поворот на трассе 29 км «дровяной рынок»)</t>
  </si>
  <si>
    <t>29 октября 2017 года</t>
  </si>
  <si>
    <t>с/х, н/м</t>
  </si>
  <si>
    <t>с/х, с/х</t>
  </si>
  <si>
    <t>12 часов: +2°C</t>
  </si>
  <si>
    <t>12:30 часов: +3°C</t>
  </si>
  <si>
    <t>13 час: +4°C</t>
  </si>
  <si>
    <t xml:space="preserve">Северный
1,2 м/с
</t>
  </si>
  <si>
    <t>Преимущественно облачно</t>
  </si>
  <si>
    <t xml:space="preserve">Трасса:район вулкана, лесной массив, вся дистанция по песку и шлаку, практически вся в подъем. Местами затяжная трасса по свежевыпавшему снегу.  Ширина минимум 2 метра. 
Разметка: отличная, в сложных местах сделаны коридоры.  </t>
  </si>
  <si>
    <t>метра</t>
  </si>
  <si>
    <t>9 декабря 2017 года</t>
  </si>
  <si>
    <t xml:space="preserve">Малый кубок Региональной общественной организации "Камчатский центр ездового спорта" (11 этап). </t>
  </si>
  <si>
    <t xml:space="preserve">    Камчатский край, г. Петропавловск-Камчатский, СТБ «Камчадал»</t>
  </si>
  <si>
    <t>Главный судья                                               судья 2 категории                              Чикина Я.С.
Главный секретарь                                        судья 2 категории                              Саратцева С.Б.</t>
  </si>
  <si>
    <t>е/д, с/х</t>
  </si>
  <si>
    <t>Куренков Давид</t>
  </si>
  <si>
    <t>Иванов Анатолий</t>
  </si>
  <si>
    <t>сошёл</t>
  </si>
  <si>
    <t>10 часов: +1°C</t>
  </si>
  <si>
    <t>11 часов: -1°C</t>
  </si>
  <si>
    <t>12 часов: 0°C</t>
  </si>
  <si>
    <t xml:space="preserve">Восточный
11м/с
</t>
  </si>
  <si>
    <t>снег, пурга</t>
  </si>
  <si>
    <t>738 мм.рт.ст</t>
  </si>
  <si>
    <t xml:space="preserve">Трасса: лесная, пересеченная. Состояние снега:маленькое количество, лед, кочки. Трасса не укатан, а утрамбована. Трасса  с крутыми спусками, поворотами. Ширина  1-1,5 метра. Разметка: хорошая.
</t>
  </si>
  <si>
    <t>Зам. гл.судьи по СТО: Хорошилов А.Г.</t>
  </si>
</sst>
</file>

<file path=xl/styles.xml><?xml version="1.0" encoding="utf-8"?>
<styleSheet xmlns="http://schemas.openxmlformats.org/spreadsheetml/2006/main">
  <numFmts count="2">
    <numFmt numFmtId="164" formatCode="h:mm:ss.00"/>
    <numFmt numFmtId="165" formatCode="h:mm:ss.0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2" fillId="4" borderId="1" xfId="0" applyFont="1" applyFill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21" fontId="5" fillId="0" borderId="9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0" fillId="3" borderId="5" xfId="0" applyNumberFormat="1" applyFont="1" applyFill="1" applyBorder="1" applyAlignment="1">
      <alignment horizontal="center" vertical="center" textRotation="90"/>
    </xf>
    <xf numFmtId="0" fontId="10" fillId="0" borderId="0" xfId="0" applyFont="1"/>
    <xf numFmtId="1" fontId="9" fillId="6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7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1" fontId="19" fillId="0" borderId="0" xfId="0" applyNumberFormat="1" applyFont="1"/>
    <xf numFmtId="0" fontId="7" fillId="0" borderId="9" xfId="0" applyFont="1" applyBorder="1" applyAlignment="1">
      <alignment wrapText="1"/>
    </xf>
    <xf numFmtId="0" fontId="12" fillId="0" borderId="0" xfId="0" applyFont="1" applyAlignment="1"/>
    <xf numFmtId="0" fontId="1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22" fillId="0" borderId="1" xfId="0" applyNumberFormat="1" applyFont="1" applyBorder="1" applyAlignment="1">
      <alignment horizontal="center" vertical="center"/>
    </xf>
    <xf numFmtId="0" fontId="26" fillId="0" borderId="0" xfId="0" applyFont="1"/>
    <xf numFmtId="165" fontId="9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47" fontId="22" fillId="0" borderId="4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1" fontId="9" fillId="3" borderId="1" xfId="0" applyNumberFormat="1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9" fillId="0" borderId="0" xfId="0" applyFont="1" applyBorder="1"/>
    <xf numFmtId="0" fontId="29" fillId="0" borderId="0" xfId="0" applyFont="1"/>
    <xf numFmtId="0" fontId="12" fillId="0" borderId="0" xfId="0" applyFont="1" applyAlignment="1"/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6" fillId="0" borderId="1" xfId="0" applyFont="1" applyBorder="1"/>
    <xf numFmtId="0" fontId="22" fillId="0" borderId="1" xfId="0" applyFont="1" applyBorder="1" applyAlignment="1">
      <alignment horizontal="center" vertical="top" wrapText="1"/>
    </xf>
    <xf numFmtId="0" fontId="7" fillId="4" borderId="28" xfId="0" applyFont="1" applyFill="1" applyBorder="1" applyAlignment="1">
      <alignment vertical="top" wrapText="1"/>
    </xf>
    <xf numFmtId="0" fontId="2" fillId="4" borderId="21" xfId="0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 wrapText="1"/>
    </xf>
    <xf numFmtId="1" fontId="9" fillId="3" borderId="28" xfId="0" applyNumberFormat="1" applyFont="1" applyFill="1" applyBorder="1" applyAlignment="1">
      <alignment horizontal="center" vertical="center" wrapText="1"/>
    </xf>
    <xf numFmtId="1" fontId="9" fillId="6" borderId="21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4" borderId="29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9" fillId="3" borderId="19" xfId="0" applyFont="1" applyFill="1" applyBorder="1" applyAlignment="1">
      <alignment horizontal="center" vertical="center" wrapText="1"/>
    </xf>
    <xf numFmtId="1" fontId="31" fillId="6" borderId="2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9" fillId="3" borderId="2" xfId="0" applyFont="1" applyFill="1" applyBorder="1" applyAlignment="1">
      <alignment horizontal="center" vertical="center" wrapText="1"/>
    </xf>
    <xf numFmtId="14" fontId="0" fillId="3" borderId="16" xfId="0" applyNumberFormat="1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left"/>
    </xf>
    <xf numFmtId="0" fontId="34" fillId="0" borderId="4" xfId="0" applyFont="1" applyBorder="1" applyAlignment="1">
      <alignment horizontal="left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/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5" fillId="3" borderId="33" xfId="0" applyFont="1" applyFill="1" applyBorder="1" applyAlignment="1">
      <alignment horizontal="center" vertical="top" wrapText="1"/>
    </xf>
    <xf numFmtId="1" fontId="15" fillId="6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/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/>
    <xf numFmtId="0" fontId="0" fillId="0" borderId="18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16" fillId="0" borderId="17" xfId="0" applyFont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0" fillId="0" borderId="0" xfId="0" applyBorder="1" applyAlignment="1"/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0" fillId="0" borderId="27" xfId="0" applyBorder="1" applyAlignment="1"/>
    <xf numFmtId="0" fontId="0" fillId="0" borderId="6" xfId="0" applyBorder="1" applyAlignment="1"/>
    <xf numFmtId="0" fontId="30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34" fillId="0" borderId="17" xfId="0" applyNumberFormat="1" applyFont="1" applyBorder="1" applyAlignment="1">
      <alignment horizontal="center" vertical="center" wrapText="1"/>
    </xf>
    <xf numFmtId="14" fontId="34" fillId="0" borderId="18" xfId="0" applyNumberFormat="1" applyFont="1" applyBorder="1" applyAlignment="1">
      <alignment horizontal="center" vertical="center" wrapText="1"/>
    </xf>
    <xf numFmtId="14" fontId="34" fillId="0" borderId="15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34" fillId="0" borderId="19" xfId="0" applyNumberFormat="1" applyFont="1" applyBorder="1" applyAlignment="1">
      <alignment horizontal="center" vertical="center" wrapText="1"/>
    </xf>
    <xf numFmtId="14" fontId="34" fillId="0" borderId="20" xfId="0" applyNumberFormat="1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4" fontId="34" fillId="0" borderId="9" xfId="0" applyNumberFormat="1" applyFont="1" applyBorder="1" applyAlignment="1">
      <alignment horizontal="center" vertical="center" wrapText="1"/>
    </xf>
    <xf numFmtId="14" fontId="34" fillId="0" borderId="13" xfId="0" applyNumberFormat="1" applyFont="1" applyBorder="1" applyAlignment="1">
      <alignment horizontal="center" vertical="center" wrapText="1"/>
    </xf>
    <xf numFmtId="14" fontId="34" fillId="0" borderId="21" xfId="0" applyNumberFormat="1" applyFont="1" applyBorder="1" applyAlignment="1">
      <alignment horizontal="center" vertical="center" wrapText="1"/>
    </xf>
    <xf numFmtId="9" fontId="34" fillId="0" borderId="9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4" fontId="0" fillId="3" borderId="12" xfId="0" applyNumberFormat="1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1" fontId="31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279321</xdr:rowOff>
    </xdr:from>
    <xdr:to>
      <xdr:col>0</xdr:col>
      <xdr:colOff>1768438</xdr:colOff>
      <xdr:row>3</xdr:row>
      <xdr:rowOff>851153</xdr:rowOff>
    </xdr:to>
    <xdr:pic>
      <xdr:nvPicPr>
        <xdr:cNvPr id="2" name="Рисунок 1" descr="Лого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5" y="279321"/>
          <a:ext cx="1707207" cy="1469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201706</xdr:colOff>
      <xdr:row>24</xdr:row>
      <xdr:rowOff>76699</xdr:rowOff>
    </xdr:from>
    <xdr:to>
      <xdr:col>14</xdr:col>
      <xdr:colOff>493059</xdr:colOff>
      <xdr:row>30</xdr:row>
      <xdr:rowOff>19051</xdr:rowOff>
    </xdr:to>
    <xdr:pic>
      <xdr:nvPicPr>
        <xdr:cNvPr id="2" name="Рисунок 1" descr="Семашкин+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3681" y="5267824"/>
          <a:ext cx="2310653" cy="1542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28</xdr:row>
      <xdr:rowOff>76698</xdr:rowOff>
    </xdr:from>
    <xdr:to>
      <xdr:col>14</xdr:col>
      <xdr:colOff>438152</xdr:colOff>
      <xdr:row>34</xdr:row>
      <xdr:rowOff>146401</xdr:rowOff>
    </xdr:to>
    <xdr:pic>
      <xdr:nvPicPr>
        <xdr:cNvPr id="2" name="Рисунок 1" descr="Семашкин+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7507" y="6410823"/>
          <a:ext cx="2255744" cy="1669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85" zoomScaleNormal="70" zoomScaleSheetLayoutView="85" workbookViewId="0">
      <selection activeCell="A27" sqref="A27"/>
    </sheetView>
  </sheetViews>
  <sheetFormatPr defaultRowHeight="15"/>
  <cols>
    <col min="1" max="1" width="28.7109375" customWidth="1"/>
    <col min="3" max="3" width="13.7109375" customWidth="1"/>
    <col min="4" max="6" width="5.7109375" customWidth="1"/>
    <col min="7" max="7" width="5.7109375" style="3" customWidth="1"/>
    <col min="8" max="14" width="5.7109375" customWidth="1"/>
    <col min="15" max="15" width="14.85546875" customWidth="1"/>
    <col min="16" max="17" width="12.85546875" customWidth="1"/>
    <col min="18" max="18" width="16.28515625" customWidth="1"/>
  </cols>
  <sheetData>
    <row r="1" spans="1:19" ht="33" customHeight="1">
      <c r="A1" s="157" t="s">
        <v>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9" ht="33" customHeight="1">
      <c r="A2" s="159" t="s">
        <v>112</v>
      </c>
      <c r="B2" s="160"/>
      <c r="C2" s="160"/>
      <c r="D2" s="160"/>
      <c r="E2" s="160"/>
      <c r="F2" s="160"/>
      <c r="G2" s="160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S2" s="163"/>
    </row>
    <row r="3" spans="1:19" ht="3.75" customHeight="1" thickBot="1"/>
    <row r="4" spans="1:19" ht="76.5" customHeight="1" thickBot="1">
      <c r="A4" s="2"/>
      <c r="B4" s="1"/>
      <c r="C4" s="1"/>
      <c r="D4" s="23">
        <v>42742</v>
      </c>
      <c r="E4" s="23">
        <v>42763</v>
      </c>
      <c r="F4" s="23">
        <v>42797</v>
      </c>
      <c r="G4" s="23">
        <v>42826</v>
      </c>
      <c r="H4" s="23">
        <v>42840</v>
      </c>
      <c r="I4" s="23">
        <v>43037</v>
      </c>
      <c r="J4" s="23">
        <v>43078</v>
      </c>
      <c r="K4" s="138">
        <v>42889</v>
      </c>
      <c r="L4" s="23">
        <v>42924</v>
      </c>
      <c r="M4" s="23">
        <v>42951</v>
      </c>
      <c r="N4" s="224">
        <v>42861</v>
      </c>
    </row>
    <row r="5" spans="1:19" ht="42.75" customHeight="1" thickBot="1">
      <c r="A5" s="114" t="s">
        <v>0</v>
      </c>
      <c r="B5" s="115" t="s">
        <v>1</v>
      </c>
      <c r="C5" s="116" t="s">
        <v>6</v>
      </c>
      <c r="D5" s="117" t="s">
        <v>15</v>
      </c>
      <c r="E5" s="118" t="s">
        <v>18</v>
      </c>
      <c r="F5" s="118" t="s">
        <v>16</v>
      </c>
      <c r="G5" s="118" t="s">
        <v>17</v>
      </c>
      <c r="H5" s="118" t="s">
        <v>19</v>
      </c>
      <c r="I5" s="118" t="s">
        <v>20</v>
      </c>
      <c r="J5" s="155" t="s">
        <v>25</v>
      </c>
      <c r="K5" s="139" t="s">
        <v>21</v>
      </c>
      <c r="L5" s="118" t="s">
        <v>22</v>
      </c>
      <c r="M5" s="118" t="s">
        <v>23</v>
      </c>
      <c r="N5" s="155" t="s">
        <v>24</v>
      </c>
      <c r="O5" s="119" t="s">
        <v>33</v>
      </c>
      <c r="P5" s="119" t="s">
        <v>34</v>
      </c>
      <c r="Q5" s="119" t="s">
        <v>29</v>
      </c>
      <c r="R5" s="120" t="s">
        <v>28</v>
      </c>
      <c r="S5" s="121" t="s">
        <v>7</v>
      </c>
    </row>
    <row r="6" spans="1:19" ht="20.100000000000001" customHeight="1">
      <c r="A6" s="104" t="s">
        <v>3</v>
      </c>
      <c r="B6" s="105">
        <v>1966</v>
      </c>
      <c r="C6" s="106">
        <v>1</v>
      </c>
      <c r="D6" s="107">
        <v>1000</v>
      </c>
      <c r="E6" s="108">
        <v>718</v>
      </c>
      <c r="F6" s="108">
        <v>713</v>
      </c>
      <c r="G6" s="108"/>
      <c r="H6" s="109">
        <v>994</v>
      </c>
      <c r="I6" s="131">
        <v>1000</v>
      </c>
      <c r="J6" s="110"/>
      <c r="K6" s="111"/>
      <c r="L6" s="109"/>
      <c r="M6" s="109"/>
      <c r="N6" s="109"/>
      <c r="O6" s="112">
        <f>SUM(D6:J6)</f>
        <v>4425</v>
      </c>
      <c r="P6" s="112">
        <f>SUM(K6:N6)</f>
        <v>0</v>
      </c>
      <c r="Q6" s="21"/>
      <c r="R6" s="113">
        <f>O6+P6+Q6</f>
        <v>4425</v>
      </c>
      <c r="S6" s="22">
        <v>3</v>
      </c>
    </row>
    <row r="7" spans="1:19" ht="20.100000000000001" customHeight="1">
      <c r="A7" s="104" t="s">
        <v>178</v>
      </c>
      <c r="B7" s="105">
        <v>1942</v>
      </c>
      <c r="C7" s="106">
        <v>1</v>
      </c>
      <c r="D7" s="16"/>
      <c r="E7" s="11"/>
      <c r="F7" s="11"/>
      <c r="G7" s="89"/>
      <c r="H7" s="13"/>
      <c r="I7" s="14">
        <v>86</v>
      </c>
      <c r="J7" s="25"/>
      <c r="K7" s="111"/>
      <c r="L7" s="109"/>
      <c r="M7" s="109"/>
      <c r="N7" s="109"/>
      <c r="O7" s="112">
        <f>SUM(D7:J7)</f>
        <v>86</v>
      </c>
      <c r="P7" s="112">
        <f>SUM(K7:N7)</f>
        <v>0</v>
      </c>
      <c r="Q7" s="21"/>
      <c r="R7" s="113">
        <f>O7+P7+Q7</f>
        <v>86</v>
      </c>
      <c r="S7" s="22">
        <v>22</v>
      </c>
    </row>
    <row r="8" spans="1:19" ht="20.100000000000001" customHeight="1">
      <c r="A8" s="6" t="s">
        <v>110</v>
      </c>
      <c r="B8" s="4">
        <v>1972</v>
      </c>
      <c r="C8" s="5">
        <v>1</v>
      </c>
      <c r="D8" s="16"/>
      <c r="E8" s="11">
        <v>0</v>
      </c>
      <c r="F8" s="11"/>
      <c r="G8" s="89"/>
      <c r="H8" s="13"/>
      <c r="I8" s="14">
        <v>198</v>
      </c>
      <c r="J8" s="25"/>
      <c r="K8" s="15"/>
      <c r="L8" s="13"/>
      <c r="M8" s="13"/>
      <c r="N8" s="13"/>
      <c r="O8" s="7">
        <f>SUM(D8:J8)</f>
        <v>198</v>
      </c>
      <c r="P8" s="7">
        <f>SUM(K8:N8)</f>
        <v>0</v>
      </c>
      <c r="Q8" s="21"/>
      <c r="R8" s="9">
        <f>O8+P8+Q8</f>
        <v>198</v>
      </c>
      <c r="S8" s="22">
        <v>19</v>
      </c>
    </row>
    <row r="9" spans="1:19" ht="20.100000000000001" customHeight="1">
      <c r="A9" s="6" t="s">
        <v>136</v>
      </c>
      <c r="B9" s="4">
        <v>1982</v>
      </c>
      <c r="C9" s="5">
        <v>1</v>
      </c>
      <c r="D9" s="16"/>
      <c r="E9" s="11"/>
      <c r="F9" s="11"/>
      <c r="G9" s="89">
        <v>0</v>
      </c>
      <c r="H9" s="13"/>
      <c r="I9" s="14"/>
      <c r="J9" s="25"/>
      <c r="K9" s="15"/>
      <c r="L9" s="13"/>
      <c r="M9" s="13"/>
      <c r="N9" s="13"/>
      <c r="O9" s="7">
        <f>SUM(D9:J9)</f>
        <v>0</v>
      </c>
      <c r="P9" s="7">
        <f>SUM(K9:N9)</f>
        <v>0</v>
      </c>
      <c r="Q9" s="21"/>
      <c r="R9" s="9">
        <f>O9+P9+Q9</f>
        <v>0</v>
      </c>
      <c r="S9" s="22">
        <v>24</v>
      </c>
    </row>
    <row r="10" spans="1:19" ht="20.100000000000001" customHeight="1">
      <c r="A10" s="6" t="s">
        <v>30</v>
      </c>
      <c r="B10" s="4">
        <v>1986</v>
      </c>
      <c r="C10" s="5">
        <v>1</v>
      </c>
      <c r="D10" s="16">
        <v>209</v>
      </c>
      <c r="E10" s="11">
        <v>329</v>
      </c>
      <c r="F10" s="11"/>
      <c r="G10" s="11">
        <v>393</v>
      </c>
      <c r="H10" s="11"/>
      <c r="I10" s="14"/>
      <c r="J10" s="17"/>
      <c r="K10" s="30"/>
      <c r="L10" s="47"/>
      <c r="M10" s="11"/>
      <c r="N10" s="11"/>
      <c r="O10" s="7">
        <f>SUM(D10:J10)</f>
        <v>931</v>
      </c>
      <c r="P10" s="7">
        <f>SUM(K10:N10)</f>
        <v>0</v>
      </c>
      <c r="Q10" s="21"/>
      <c r="R10" s="9">
        <f>O10+P10+Q10</f>
        <v>931</v>
      </c>
      <c r="S10" s="22">
        <v>9</v>
      </c>
    </row>
    <row r="11" spans="1:19" ht="20.100000000000001" customHeight="1">
      <c r="A11" s="6" t="s">
        <v>43</v>
      </c>
      <c r="B11" s="4">
        <v>2004</v>
      </c>
      <c r="C11" s="5">
        <v>0.9</v>
      </c>
      <c r="D11" s="16">
        <v>447</v>
      </c>
      <c r="E11" s="11"/>
      <c r="F11" s="11">
        <v>326</v>
      </c>
      <c r="G11" s="11">
        <v>108</v>
      </c>
      <c r="H11" s="11">
        <v>359</v>
      </c>
      <c r="I11" s="14"/>
      <c r="J11" s="17"/>
      <c r="K11" s="15"/>
      <c r="L11" s="11"/>
      <c r="M11" s="11"/>
      <c r="N11" s="11"/>
      <c r="O11" s="7">
        <f>SUM(D11:J11)</f>
        <v>1240</v>
      </c>
      <c r="P11" s="7">
        <f>SUM(K11:N11)</f>
        <v>0</v>
      </c>
      <c r="Q11" s="21"/>
      <c r="R11" s="9">
        <f>O11+P11+Q11</f>
        <v>1240</v>
      </c>
      <c r="S11" s="22">
        <v>7</v>
      </c>
    </row>
    <row r="12" spans="1:19" ht="20.100000000000001" customHeight="1">
      <c r="A12" s="6" t="s">
        <v>10</v>
      </c>
      <c r="B12" s="4">
        <v>1977</v>
      </c>
      <c r="C12" s="5">
        <v>1</v>
      </c>
      <c r="D12" s="16">
        <v>0</v>
      </c>
      <c r="E12" s="11">
        <v>0</v>
      </c>
      <c r="F12" s="11"/>
      <c r="G12" s="13">
        <v>0</v>
      </c>
      <c r="H12" s="13"/>
      <c r="I12" s="14"/>
      <c r="J12" s="17"/>
      <c r="K12" s="15"/>
      <c r="L12" s="13"/>
      <c r="M12" s="13"/>
      <c r="N12" s="13"/>
      <c r="O12" s="7">
        <f>SUM(D12:J12)</f>
        <v>0</v>
      </c>
      <c r="P12" s="7">
        <f>SUM(K12:N12)</f>
        <v>0</v>
      </c>
      <c r="Q12" s="21"/>
      <c r="R12" s="9">
        <f>O12+P12+Q12</f>
        <v>0</v>
      </c>
      <c r="S12" s="22">
        <v>24</v>
      </c>
    </row>
    <row r="13" spans="1:19" ht="20.100000000000001" customHeight="1">
      <c r="A13" s="6" t="s">
        <v>36</v>
      </c>
      <c r="B13" s="4">
        <v>2002</v>
      </c>
      <c r="C13" s="5">
        <v>0.9</v>
      </c>
      <c r="D13" s="16"/>
      <c r="E13" s="11">
        <v>332</v>
      </c>
      <c r="F13" s="11"/>
      <c r="G13" s="13"/>
      <c r="H13" s="13"/>
      <c r="I13" s="14">
        <v>137</v>
      </c>
      <c r="J13" s="17"/>
      <c r="K13" s="15"/>
      <c r="L13" s="13"/>
      <c r="M13" s="13"/>
      <c r="N13" s="13"/>
      <c r="O13" s="7">
        <f>SUM(D13:J13)</f>
        <v>469</v>
      </c>
      <c r="P13" s="7">
        <f>SUM(K13:N13)</f>
        <v>0</v>
      </c>
      <c r="Q13" s="21"/>
      <c r="R13" s="9">
        <f>O13+P13+Q13</f>
        <v>469</v>
      </c>
      <c r="S13" s="22">
        <v>16</v>
      </c>
    </row>
    <row r="14" spans="1:19" ht="20.100000000000001" customHeight="1">
      <c r="A14" s="6" t="s">
        <v>74</v>
      </c>
      <c r="B14" s="4">
        <v>1975</v>
      </c>
      <c r="C14" s="5">
        <v>1</v>
      </c>
      <c r="D14" s="16"/>
      <c r="E14" s="11"/>
      <c r="F14" s="11"/>
      <c r="G14" s="13"/>
      <c r="H14" s="13"/>
      <c r="I14" s="14">
        <v>0</v>
      </c>
      <c r="J14" s="17"/>
      <c r="K14" s="15"/>
      <c r="L14" s="13"/>
      <c r="M14" s="13"/>
      <c r="N14" s="13"/>
      <c r="O14" s="7">
        <f>SUM(D14:J14)</f>
        <v>0</v>
      </c>
      <c r="P14" s="7">
        <f>SUM(K14:N14)</f>
        <v>0</v>
      </c>
      <c r="Q14" s="21"/>
      <c r="R14" s="9">
        <f>O14+P14+Q14</f>
        <v>0</v>
      </c>
      <c r="S14" s="22">
        <v>24</v>
      </c>
    </row>
    <row r="15" spans="1:19" ht="20.100000000000001" customHeight="1">
      <c r="A15" s="6" t="s">
        <v>31</v>
      </c>
      <c r="B15" s="4">
        <v>2003</v>
      </c>
      <c r="C15" s="5">
        <v>0.9</v>
      </c>
      <c r="D15" s="16">
        <v>449</v>
      </c>
      <c r="E15" s="11">
        <v>407</v>
      </c>
      <c r="F15" s="11">
        <v>525</v>
      </c>
      <c r="G15" s="13">
        <v>516</v>
      </c>
      <c r="H15" s="13"/>
      <c r="I15" s="14"/>
      <c r="J15" s="17">
        <v>477</v>
      </c>
      <c r="K15" s="15"/>
      <c r="L15" s="13"/>
      <c r="M15" s="13"/>
      <c r="N15" s="13"/>
      <c r="O15" s="7">
        <f>SUM(D15:J15)</f>
        <v>2374</v>
      </c>
      <c r="P15" s="7">
        <f>SUM(K15:N15)</f>
        <v>0</v>
      </c>
      <c r="Q15" s="21"/>
      <c r="R15" s="9">
        <f>O15+P15+Q15</f>
        <v>2374</v>
      </c>
      <c r="S15" s="22">
        <v>6</v>
      </c>
    </row>
    <row r="16" spans="1:19" ht="20.100000000000001" customHeight="1">
      <c r="A16" s="6" t="s">
        <v>240</v>
      </c>
      <c r="B16" s="4">
        <v>1696</v>
      </c>
      <c r="C16" s="5">
        <v>1</v>
      </c>
      <c r="D16" s="16"/>
      <c r="E16" s="11"/>
      <c r="F16" s="11"/>
      <c r="G16" s="13"/>
      <c r="H16" s="13"/>
      <c r="I16" s="14"/>
      <c r="J16" s="17">
        <v>0</v>
      </c>
      <c r="K16" s="15"/>
      <c r="L16" s="13"/>
      <c r="M16" s="13"/>
      <c r="N16" s="13"/>
      <c r="O16" s="7">
        <f>SUM(D16:J16)</f>
        <v>0</v>
      </c>
      <c r="P16" s="7">
        <f>SUM(K16:N16)</f>
        <v>0</v>
      </c>
      <c r="Q16" s="21"/>
      <c r="R16" s="9">
        <f>O16+P16+Q16</f>
        <v>0</v>
      </c>
      <c r="S16" s="22">
        <v>24</v>
      </c>
    </row>
    <row r="17" spans="1:19" ht="20.100000000000001" customHeight="1">
      <c r="A17" s="6" t="s">
        <v>32</v>
      </c>
      <c r="B17" s="4">
        <v>1977</v>
      </c>
      <c r="C17" s="5">
        <v>1</v>
      </c>
      <c r="D17" s="16"/>
      <c r="E17" s="11">
        <v>46</v>
      </c>
      <c r="F17" s="11"/>
      <c r="G17" s="13"/>
      <c r="H17" s="13"/>
      <c r="I17" s="14">
        <v>276</v>
      </c>
      <c r="J17" s="17">
        <v>168</v>
      </c>
      <c r="K17" s="15"/>
      <c r="L17" s="13"/>
      <c r="M17" s="13"/>
      <c r="N17" s="13"/>
      <c r="O17" s="7">
        <f>SUM(D17:J17)</f>
        <v>490</v>
      </c>
      <c r="P17" s="7">
        <f>SUM(K17:N17)</f>
        <v>0</v>
      </c>
      <c r="Q17" s="21"/>
      <c r="R17" s="9">
        <f>O17+P17+Q17</f>
        <v>490</v>
      </c>
      <c r="S17" s="22">
        <v>15</v>
      </c>
    </row>
    <row r="18" spans="1:19" ht="20.100000000000001" customHeight="1">
      <c r="A18" s="6" t="s">
        <v>73</v>
      </c>
      <c r="B18" s="4">
        <v>2003</v>
      </c>
      <c r="C18" s="5">
        <v>0.9</v>
      </c>
      <c r="D18" s="16">
        <v>315</v>
      </c>
      <c r="E18" s="11">
        <v>365</v>
      </c>
      <c r="F18" s="11"/>
      <c r="G18" s="13"/>
      <c r="H18" s="11"/>
      <c r="I18" s="14">
        <v>669</v>
      </c>
      <c r="J18" s="225">
        <v>1000</v>
      </c>
      <c r="K18" s="15"/>
      <c r="L18" s="13"/>
      <c r="M18" s="13">
        <v>325</v>
      </c>
      <c r="N18" s="18"/>
      <c r="O18" s="7">
        <f>SUM(D18:J18)</f>
        <v>2349</v>
      </c>
      <c r="P18" s="7">
        <f>SUM(K18:N18)</f>
        <v>325</v>
      </c>
      <c r="Q18" s="21"/>
      <c r="R18" s="9">
        <f>O18+P18+Q18</f>
        <v>2674</v>
      </c>
      <c r="S18" s="22">
        <v>5</v>
      </c>
    </row>
    <row r="19" spans="1:19" ht="20.100000000000001" customHeight="1">
      <c r="A19" s="6" t="s">
        <v>11</v>
      </c>
      <c r="B19" s="4">
        <v>1998</v>
      </c>
      <c r="C19" s="5">
        <v>1</v>
      </c>
      <c r="D19" s="16">
        <v>21</v>
      </c>
      <c r="E19" s="11"/>
      <c r="F19" s="11">
        <v>16</v>
      </c>
      <c r="G19" s="12"/>
      <c r="H19" s="13"/>
      <c r="I19" s="14"/>
      <c r="J19" s="17"/>
      <c r="K19" s="15"/>
      <c r="L19" s="13"/>
      <c r="M19" s="13"/>
      <c r="N19" s="13"/>
      <c r="O19" s="7">
        <f>SUM(D19:J19)</f>
        <v>37</v>
      </c>
      <c r="P19" s="7">
        <f>SUM(K19:N19)</f>
        <v>0</v>
      </c>
      <c r="Q19" s="21"/>
      <c r="R19" s="9">
        <f>O19+P19+Q19</f>
        <v>37</v>
      </c>
      <c r="S19" s="22">
        <v>23</v>
      </c>
    </row>
    <row r="20" spans="1:19" ht="20.100000000000001" customHeight="1">
      <c r="A20" s="6" t="s">
        <v>98</v>
      </c>
      <c r="B20" s="4">
        <v>1988</v>
      </c>
      <c r="C20" s="5">
        <v>1</v>
      </c>
      <c r="D20" s="16"/>
      <c r="E20" s="11">
        <v>345</v>
      </c>
      <c r="F20" s="11">
        <v>345</v>
      </c>
      <c r="G20" s="12"/>
      <c r="H20" s="13"/>
      <c r="I20" s="14"/>
      <c r="J20" s="17"/>
      <c r="K20" s="15"/>
      <c r="L20" s="13"/>
      <c r="M20" s="13"/>
      <c r="N20" s="13"/>
      <c r="O20" s="7">
        <f>SUM(D20:J20)</f>
        <v>690</v>
      </c>
      <c r="P20" s="7">
        <f>SUM(K20:N20)</f>
        <v>0</v>
      </c>
      <c r="Q20" s="21"/>
      <c r="R20" s="9">
        <f>O20+P20+Q20</f>
        <v>690</v>
      </c>
      <c r="S20" s="22">
        <v>13</v>
      </c>
    </row>
    <row r="21" spans="1:19" ht="20.100000000000001" customHeight="1">
      <c r="A21" s="6" t="s">
        <v>138</v>
      </c>
      <c r="B21" s="4">
        <v>2003</v>
      </c>
      <c r="C21" s="5">
        <v>0.9</v>
      </c>
      <c r="D21" s="16"/>
      <c r="E21" s="11"/>
      <c r="F21" s="11"/>
      <c r="G21" s="13">
        <v>0</v>
      </c>
      <c r="H21" s="13"/>
      <c r="I21" s="14"/>
      <c r="J21" s="17"/>
      <c r="K21" s="15"/>
      <c r="L21" s="13"/>
      <c r="M21" s="13"/>
      <c r="N21" s="13"/>
      <c r="O21" s="7">
        <f>SUM(D21:J21)</f>
        <v>0</v>
      </c>
      <c r="P21" s="7">
        <f>SUM(K21:N21)</f>
        <v>0</v>
      </c>
      <c r="Q21" s="8"/>
      <c r="R21" s="9">
        <f>O21+P21+Q21</f>
        <v>0</v>
      </c>
      <c r="S21" s="22">
        <v>24</v>
      </c>
    </row>
    <row r="22" spans="1:19" ht="20.100000000000001" customHeight="1">
      <c r="A22" s="6" t="s">
        <v>239</v>
      </c>
      <c r="B22" s="4">
        <v>2010</v>
      </c>
      <c r="C22" s="5">
        <v>0.9</v>
      </c>
      <c r="D22" s="16"/>
      <c r="E22" s="11"/>
      <c r="F22" s="11"/>
      <c r="G22" s="13"/>
      <c r="H22" s="13"/>
      <c r="I22" s="14"/>
      <c r="J22" s="17">
        <v>365</v>
      </c>
      <c r="K22" s="15"/>
      <c r="L22" s="13"/>
      <c r="M22" s="13"/>
      <c r="N22" s="13"/>
      <c r="O22" s="7">
        <f>SUM(D22:J22)</f>
        <v>365</v>
      </c>
      <c r="P22" s="7">
        <f>SUM(K22:N22)</f>
        <v>0</v>
      </c>
      <c r="Q22" s="8"/>
      <c r="R22" s="9">
        <f>O22+P22+Q22</f>
        <v>365</v>
      </c>
      <c r="S22" s="22">
        <v>17</v>
      </c>
    </row>
    <row r="23" spans="1:19" ht="20.100000000000001" customHeight="1">
      <c r="A23" s="6" t="s">
        <v>13</v>
      </c>
      <c r="B23" s="4">
        <v>2000</v>
      </c>
      <c r="C23" s="5">
        <v>0.9</v>
      </c>
      <c r="D23" s="16"/>
      <c r="E23" s="11">
        <v>0</v>
      </c>
      <c r="F23" s="11"/>
      <c r="G23" s="13"/>
      <c r="H23" s="13"/>
      <c r="I23" s="14"/>
      <c r="J23" s="17"/>
      <c r="K23" s="15"/>
      <c r="L23" s="13"/>
      <c r="M23" s="13"/>
      <c r="N23" s="13"/>
      <c r="O23" s="7">
        <f>SUM(D23:J23)</f>
        <v>0</v>
      </c>
      <c r="P23" s="7">
        <f>SUM(K23:N23)</f>
        <v>0</v>
      </c>
      <c r="Q23" s="8"/>
      <c r="R23" s="9">
        <f>O23+P23+Q23</f>
        <v>0</v>
      </c>
      <c r="S23" s="22">
        <v>24</v>
      </c>
    </row>
    <row r="24" spans="1:19" ht="20.100000000000001" customHeight="1">
      <c r="A24" s="6" t="s">
        <v>2</v>
      </c>
      <c r="B24" s="4">
        <v>1985</v>
      </c>
      <c r="C24" s="5">
        <v>1</v>
      </c>
      <c r="D24" s="156">
        <v>578</v>
      </c>
      <c r="E24" s="88">
        <v>1000</v>
      </c>
      <c r="F24" s="88">
        <v>1000</v>
      </c>
      <c r="G24" s="88">
        <v>1000</v>
      </c>
      <c r="H24" s="88">
        <v>1000</v>
      </c>
      <c r="I24" s="19">
        <v>899</v>
      </c>
      <c r="J24" s="226">
        <v>802</v>
      </c>
      <c r="K24" s="137">
        <v>1000</v>
      </c>
      <c r="L24" s="88">
        <v>1000</v>
      </c>
      <c r="M24" s="150">
        <v>1000</v>
      </c>
      <c r="N24" s="150">
        <v>1000</v>
      </c>
      <c r="O24" s="7">
        <f>SUM(E24:I24)</f>
        <v>4899</v>
      </c>
      <c r="P24" s="7">
        <f>SUM(K24:L24)</f>
        <v>2000</v>
      </c>
      <c r="Q24" s="8">
        <f>M24+N24</f>
        <v>2000</v>
      </c>
      <c r="R24" s="9">
        <f>O24+P24+Q24</f>
        <v>8899</v>
      </c>
      <c r="S24" s="22">
        <v>1</v>
      </c>
    </row>
    <row r="25" spans="1:19" ht="20.100000000000001" customHeight="1">
      <c r="A25" s="6" t="s">
        <v>139</v>
      </c>
      <c r="B25" s="4">
        <v>2004</v>
      </c>
      <c r="C25" s="5">
        <v>0.9</v>
      </c>
      <c r="D25" s="16"/>
      <c r="E25" s="11"/>
      <c r="F25" s="11"/>
      <c r="G25" s="13">
        <v>0</v>
      </c>
      <c r="H25" s="13"/>
      <c r="I25" s="19"/>
      <c r="J25" s="17"/>
      <c r="K25" s="15"/>
      <c r="L25" s="13"/>
      <c r="M25" s="31"/>
      <c r="N25" s="13"/>
      <c r="O25" s="7">
        <f>SUM(D25:J25)</f>
        <v>0</v>
      </c>
      <c r="P25" s="7">
        <f>SUM(K25:N25)</f>
        <v>0</v>
      </c>
      <c r="Q25" s="8"/>
      <c r="R25" s="9">
        <f>O25+P25+Q25</f>
        <v>0</v>
      </c>
      <c r="S25" s="22">
        <v>24</v>
      </c>
    </row>
    <row r="26" spans="1:19" ht="20.100000000000001" customHeight="1">
      <c r="A26" s="6" t="s">
        <v>137</v>
      </c>
      <c r="B26" s="4">
        <v>2007</v>
      </c>
      <c r="C26" s="5">
        <v>0.9</v>
      </c>
      <c r="D26" s="16"/>
      <c r="E26" s="11"/>
      <c r="F26" s="11"/>
      <c r="G26" s="13">
        <v>0</v>
      </c>
      <c r="H26" s="13"/>
      <c r="I26" s="19"/>
      <c r="J26" s="17"/>
      <c r="K26" s="15"/>
      <c r="L26" s="13"/>
      <c r="M26" s="31"/>
      <c r="N26" s="13"/>
      <c r="O26" s="7">
        <f>SUM(D26:J26)</f>
        <v>0</v>
      </c>
      <c r="P26" s="7">
        <f>SUM(K26:N26)</f>
        <v>0</v>
      </c>
      <c r="Q26" s="8"/>
      <c r="R26" s="9">
        <f>O26+P26+Q26</f>
        <v>0</v>
      </c>
      <c r="S26" s="22">
        <v>24</v>
      </c>
    </row>
    <row r="27" spans="1:19" ht="20.100000000000001" customHeight="1">
      <c r="A27" s="6" t="s">
        <v>172</v>
      </c>
      <c r="B27" s="4">
        <v>1981</v>
      </c>
      <c r="C27" s="5">
        <v>1</v>
      </c>
      <c r="D27" s="16"/>
      <c r="E27" s="11"/>
      <c r="F27" s="11"/>
      <c r="G27" s="13"/>
      <c r="H27" s="13"/>
      <c r="I27" s="19">
        <v>727</v>
      </c>
      <c r="J27" s="17"/>
      <c r="K27" s="15"/>
      <c r="L27" s="13"/>
      <c r="M27" s="31"/>
      <c r="N27" s="13"/>
      <c r="O27" s="7">
        <f>SUM(D27:J27)</f>
        <v>727</v>
      </c>
      <c r="P27" s="7">
        <f>SUM(K27:N27)</f>
        <v>0</v>
      </c>
      <c r="Q27" s="8"/>
      <c r="R27" s="9">
        <f>O27+P27+Q27</f>
        <v>727</v>
      </c>
      <c r="S27" s="22">
        <v>11</v>
      </c>
    </row>
    <row r="28" spans="1:19" ht="20.100000000000001" customHeight="1">
      <c r="A28" s="6" t="s">
        <v>184</v>
      </c>
      <c r="B28" s="4">
        <v>2009</v>
      </c>
      <c r="C28" s="5">
        <v>0.9</v>
      </c>
      <c r="D28" s="16"/>
      <c r="E28" s="11"/>
      <c r="F28" s="11"/>
      <c r="G28" s="13"/>
      <c r="H28" s="13"/>
      <c r="I28" s="19">
        <v>363</v>
      </c>
      <c r="J28" s="17"/>
      <c r="K28" s="15"/>
      <c r="L28" s="13"/>
      <c r="M28" s="13"/>
      <c r="N28" s="13"/>
      <c r="O28" s="7">
        <f>SUM(D28:J28)</f>
        <v>363</v>
      </c>
      <c r="P28" s="7">
        <f>SUM(K28:N28)</f>
        <v>0</v>
      </c>
      <c r="Q28" s="8"/>
      <c r="R28" s="9">
        <f>O28+P28+Q28</f>
        <v>363</v>
      </c>
      <c r="S28" s="22">
        <v>18</v>
      </c>
    </row>
    <row r="29" spans="1:19" ht="20.100000000000001" customHeight="1">
      <c r="A29" s="6" t="s">
        <v>175</v>
      </c>
      <c r="B29" s="4">
        <v>2007</v>
      </c>
      <c r="C29" s="5">
        <v>0.9</v>
      </c>
      <c r="D29" s="16"/>
      <c r="E29" s="11"/>
      <c r="F29" s="11"/>
      <c r="G29" s="13"/>
      <c r="H29" s="13"/>
      <c r="I29" s="19">
        <v>105</v>
      </c>
      <c r="J29" s="17"/>
      <c r="K29" s="15"/>
      <c r="L29" s="13"/>
      <c r="M29" s="13"/>
      <c r="N29" s="13"/>
      <c r="O29" s="7">
        <f>SUM(D29:J29)</f>
        <v>105</v>
      </c>
      <c r="P29" s="7">
        <f>SUM(K29:N29)</f>
        <v>0</v>
      </c>
      <c r="Q29" s="8"/>
      <c r="R29" s="9">
        <f>O29+P29+Q29</f>
        <v>105</v>
      </c>
      <c r="S29" s="22">
        <v>21</v>
      </c>
    </row>
    <row r="30" spans="1:19" ht="20.100000000000001" customHeight="1">
      <c r="A30" s="6" t="s">
        <v>27</v>
      </c>
      <c r="B30" s="4">
        <v>2003</v>
      </c>
      <c r="C30" s="5">
        <v>0.9</v>
      </c>
      <c r="D30" s="16"/>
      <c r="E30" s="11"/>
      <c r="F30" s="11"/>
      <c r="G30" s="13"/>
      <c r="H30" s="13"/>
      <c r="I30" s="19">
        <v>983</v>
      </c>
      <c r="J30" s="17"/>
      <c r="K30" s="15"/>
      <c r="L30" s="13"/>
      <c r="M30" s="13"/>
      <c r="N30" s="13"/>
      <c r="O30" s="7">
        <f>SUM(D30:J30)</f>
        <v>983</v>
      </c>
      <c r="P30" s="7">
        <f>SUM(K30:N30)</f>
        <v>0</v>
      </c>
      <c r="Q30" s="8"/>
      <c r="R30" s="9">
        <f>O30+P30+Q30</f>
        <v>983</v>
      </c>
      <c r="S30" s="22">
        <v>8</v>
      </c>
    </row>
    <row r="31" spans="1:19" ht="20.100000000000001" customHeight="1">
      <c r="A31" s="6" t="s">
        <v>174</v>
      </c>
      <c r="B31" s="4">
        <v>2005</v>
      </c>
      <c r="C31" s="5">
        <v>0.9</v>
      </c>
      <c r="D31" s="16"/>
      <c r="E31" s="11"/>
      <c r="F31" s="11"/>
      <c r="G31" s="13"/>
      <c r="H31" s="13"/>
      <c r="I31" s="19">
        <v>820</v>
      </c>
      <c r="J31" s="17"/>
      <c r="K31" s="15"/>
      <c r="L31" s="13"/>
      <c r="M31" s="13"/>
      <c r="N31" s="13"/>
      <c r="O31" s="7">
        <f>SUM(D31:J31)</f>
        <v>820</v>
      </c>
      <c r="P31" s="7">
        <f>SUM(K31:N31)</f>
        <v>0</v>
      </c>
      <c r="Q31" s="8"/>
      <c r="R31" s="9">
        <f>O31+P31+Q31</f>
        <v>820</v>
      </c>
      <c r="S31" s="22">
        <v>10</v>
      </c>
    </row>
    <row r="32" spans="1:19" ht="20.100000000000001" customHeight="1">
      <c r="A32" s="6" t="s">
        <v>44</v>
      </c>
      <c r="B32" s="4">
        <v>2006</v>
      </c>
      <c r="C32" s="5">
        <v>0.9</v>
      </c>
      <c r="D32" s="16"/>
      <c r="E32" s="11"/>
      <c r="F32" s="11"/>
      <c r="G32" s="13"/>
      <c r="H32" s="11">
        <v>695</v>
      </c>
      <c r="I32" s="19"/>
      <c r="J32" s="17"/>
      <c r="K32" s="15"/>
      <c r="L32" s="13"/>
      <c r="M32" s="13"/>
      <c r="N32" s="13"/>
      <c r="O32" s="7">
        <f>SUM(D32:J32)</f>
        <v>695</v>
      </c>
      <c r="P32" s="7">
        <f>SUM(K32:N32)</f>
        <v>0</v>
      </c>
      <c r="Q32" s="8"/>
      <c r="R32" s="9">
        <f>O32+P32+Q32</f>
        <v>695</v>
      </c>
      <c r="S32" s="22">
        <v>12</v>
      </c>
    </row>
    <row r="33" spans="1:19" ht="20.100000000000001" customHeight="1">
      <c r="A33" s="6" t="s">
        <v>12</v>
      </c>
      <c r="B33" s="4">
        <v>1992</v>
      </c>
      <c r="C33" s="5">
        <v>1</v>
      </c>
      <c r="D33" s="16"/>
      <c r="E33" s="11"/>
      <c r="F33" s="11"/>
      <c r="G33" s="12"/>
      <c r="H33" s="13"/>
      <c r="I33" s="14">
        <v>107</v>
      </c>
      <c r="J33" s="17"/>
      <c r="K33" s="15"/>
      <c r="L33" s="13"/>
      <c r="M33" s="13"/>
      <c r="N33" s="13"/>
      <c r="O33" s="7">
        <f>SUM(D33:J33)</f>
        <v>107</v>
      </c>
      <c r="P33" s="7">
        <f>SUM(K33:N33)</f>
        <v>0</v>
      </c>
      <c r="Q33" s="8"/>
      <c r="R33" s="9">
        <f>O33+P33+Q33</f>
        <v>107</v>
      </c>
      <c r="S33" s="22">
        <v>20</v>
      </c>
    </row>
    <row r="34" spans="1:19" ht="20.100000000000001" customHeight="1">
      <c r="A34" s="6" t="s">
        <v>182</v>
      </c>
      <c r="B34" s="4"/>
      <c r="C34" s="5">
        <v>1</v>
      </c>
      <c r="D34" s="16"/>
      <c r="E34" s="11"/>
      <c r="F34" s="11"/>
      <c r="G34" s="12"/>
      <c r="H34" s="13"/>
      <c r="I34" s="14">
        <v>0</v>
      </c>
      <c r="J34" s="17"/>
      <c r="K34" s="15"/>
      <c r="L34" s="13"/>
      <c r="M34" s="13"/>
      <c r="N34" s="13"/>
      <c r="O34" s="7">
        <f>SUM(D34:J34)</f>
        <v>0</v>
      </c>
      <c r="P34" s="7">
        <f>SUM(K34:N34)</f>
        <v>0</v>
      </c>
      <c r="Q34" s="8"/>
      <c r="R34" s="9">
        <f>O34+P34+Q34</f>
        <v>0</v>
      </c>
      <c r="S34" s="22">
        <v>24</v>
      </c>
    </row>
    <row r="35" spans="1:19" ht="20.100000000000001" customHeight="1">
      <c r="A35" s="6" t="s">
        <v>35</v>
      </c>
      <c r="B35" s="4">
        <v>1972</v>
      </c>
      <c r="C35" s="5">
        <v>1</v>
      </c>
      <c r="D35" s="16"/>
      <c r="E35" s="11"/>
      <c r="F35" s="11"/>
      <c r="G35" s="12"/>
      <c r="H35" s="13">
        <v>390</v>
      </c>
      <c r="I35" s="14">
        <v>356</v>
      </c>
      <c r="J35" s="17">
        <v>754</v>
      </c>
      <c r="K35" s="15">
        <v>636</v>
      </c>
      <c r="L35" s="13">
        <v>679</v>
      </c>
      <c r="M35" s="13"/>
      <c r="N35" s="13"/>
      <c r="O35" s="7">
        <f>SUM(D35:J35)</f>
        <v>1500</v>
      </c>
      <c r="P35" s="7">
        <f>SUM(K35:N35)</f>
        <v>1315</v>
      </c>
      <c r="Q35" s="8"/>
      <c r="R35" s="9">
        <f>O35+P35+Q35</f>
        <v>2815</v>
      </c>
      <c r="S35" s="22">
        <v>4</v>
      </c>
    </row>
    <row r="36" spans="1:19" ht="20.100000000000001" customHeight="1">
      <c r="A36" s="6" t="s">
        <v>9</v>
      </c>
      <c r="B36" s="4">
        <v>2003</v>
      </c>
      <c r="C36" s="5">
        <v>0.9</v>
      </c>
      <c r="D36" s="132">
        <v>583</v>
      </c>
      <c r="E36" s="11">
        <v>664</v>
      </c>
      <c r="F36" s="227">
        <v>585</v>
      </c>
      <c r="G36" s="11">
        <v>718</v>
      </c>
      <c r="H36" s="11">
        <v>628</v>
      </c>
      <c r="I36" s="19">
        <v>685</v>
      </c>
      <c r="J36" s="17">
        <v>673</v>
      </c>
      <c r="K36" s="15"/>
      <c r="L36" s="13"/>
      <c r="M36" s="11"/>
      <c r="N36" s="13"/>
      <c r="O36" s="7">
        <f>E36+G36+H36+I36+J36</f>
        <v>3368</v>
      </c>
      <c r="P36" s="7">
        <f>SUM(K36:N36)</f>
        <v>0</v>
      </c>
      <c r="Q36" s="8">
        <f>D36+F36</f>
        <v>1168</v>
      </c>
      <c r="R36" s="9">
        <f>O36+P36+Q36</f>
        <v>4536</v>
      </c>
      <c r="S36" s="22">
        <v>2</v>
      </c>
    </row>
    <row r="37" spans="1:19" ht="20.100000000000001" customHeight="1" thickBot="1">
      <c r="A37" s="6" t="s">
        <v>4</v>
      </c>
      <c r="B37" s="4">
        <v>1998</v>
      </c>
      <c r="C37" s="5">
        <v>1</v>
      </c>
      <c r="D37" s="16"/>
      <c r="E37" s="11"/>
      <c r="F37" s="11"/>
      <c r="G37" s="12"/>
      <c r="H37" s="13"/>
      <c r="I37" s="14">
        <v>558</v>
      </c>
      <c r="J37" s="17"/>
      <c r="K37" s="59"/>
      <c r="L37" s="60"/>
      <c r="M37" s="60"/>
      <c r="N37" s="60"/>
      <c r="O37" s="61">
        <f>SUM(D37:J37)</f>
        <v>558</v>
      </c>
      <c r="P37" s="61">
        <f>SUM(K37:N37)</f>
        <v>0</v>
      </c>
      <c r="Q37" s="62"/>
      <c r="R37" s="9">
        <f>O37+P37+Q37</f>
        <v>558</v>
      </c>
      <c r="S37" s="10">
        <v>14</v>
      </c>
    </row>
  </sheetData>
  <autoFilter ref="A5:S37">
    <filterColumn colId="14"/>
    <filterColumn colId="15"/>
    <filterColumn colId="16"/>
    <sortState ref="A6:S37">
      <sortCondition ref="A5:A37"/>
    </sortState>
  </autoFilter>
  <mergeCells count="2">
    <mergeCell ref="A1:R1"/>
    <mergeCell ref="A2:S2"/>
  </mergeCells>
  <pageMargins left="0.39370078740157483" right="0.39370078740157483" top="0.39370078740157483" bottom="0.39370078740157483" header="0" footer="0"/>
  <pageSetup paperSize="9" scale="71" orientation="landscape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zoomScale="85" zoomScaleNormal="70" zoomScaleSheetLayoutView="85" workbookViewId="0">
      <selection activeCell="A10" sqref="A10:XFD10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2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210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211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209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186</v>
      </c>
      <c r="B5" s="33" t="s">
        <v>187</v>
      </c>
      <c r="C5" s="145"/>
      <c r="D5" s="33" t="s">
        <v>61</v>
      </c>
      <c r="E5" s="145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2160</v>
      </c>
      <c r="O5" s="37"/>
      <c r="P5" s="34" t="s">
        <v>64</v>
      </c>
      <c r="Q5" s="32"/>
    </row>
    <row r="6" spans="1:18" ht="19.5" customHeight="1">
      <c r="A6" s="33"/>
      <c r="B6" s="33"/>
      <c r="C6" s="145"/>
      <c r="D6" s="145"/>
      <c r="E6" s="145"/>
      <c r="F6" s="145"/>
      <c r="G6" s="145"/>
      <c r="H6" s="33"/>
      <c r="I6" s="33"/>
      <c r="K6" s="145"/>
      <c r="L6" s="33" t="s">
        <v>65</v>
      </c>
      <c r="N6" s="80">
        <v>20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4.5210648148148154E-3</v>
      </c>
      <c r="C7" s="144"/>
      <c r="D7" s="144"/>
      <c r="E7" s="144"/>
      <c r="F7" s="144"/>
      <c r="G7" s="144"/>
      <c r="H7" s="144"/>
      <c r="I7" s="28"/>
      <c r="J7" s="28"/>
      <c r="K7" s="28"/>
      <c r="L7" s="101" t="s">
        <v>214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123</v>
      </c>
      <c r="C9" s="50" t="s">
        <v>2</v>
      </c>
      <c r="D9" s="48">
        <v>1985</v>
      </c>
      <c r="E9" s="51" t="s">
        <v>79</v>
      </c>
      <c r="F9" s="68" t="s">
        <v>191</v>
      </c>
      <c r="G9" s="71" t="s">
        <v>60</v>
      </c>
      <c r="H9" s="43">
        <v>4.5210648148148154E-3</v>
      </c>
      <c r="I9" s="44">
        <f>H9-$H$9</f>
        <v>0</v>
      </c>
      <c r="J9" s="54">
        <f>$N$5/(H9*24000)</f>
        <v>19.90681480722953</v>
      </c>
      <c r="K9" s="69">
        <v>1</v>
      </c>
      <c r="L9" s="54">
        <v>1</v>
      </c>
      <c r="M9" s="43">
        <f>H9*L9</f>
        <v>4.5210648148148154E-3</v>
      </c>
      <c r="N9" s="45">
        <f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1111</v>
      </c>
      <c r="C10" s="50" t="s">
        <v>73</v>
      </c>
      <c r="D10" s="48">
        <v>2003</v>
      </c>
      <c r="E10" s="48" t="s">
        <v>75</v>
      </c>
      <c r="F10" s="68" t="s">
        <v>213</v>
      </c>
      <c r="G10" s="53" t="s">
        <v>76</v>
      </c>
      <c r="H10" s="43">
        <v>7.5806712962962972E-3</v>
      </c>
      <c r="I10" s="44">
        <f>H10-$H$9</f>
        <v>3.0596064814814817E-3</v>
      </c>
      <c r="J10" s="54">
        <f>$N$5/(H10*24000)</f>
        <v>11.87229949463334</v>
      </c>
      <c r="K10" s="69">
        <v>2</v>
      </c>
      <c r="L10" s="54">
        <v>0.9</v>
      </c>
      <c r="M10" s="43">
        <f>H10*L10</f>
        <v>6.8226041666666678E-3</v>
      </c>
      <c r="N10" s="45">
        <f>1000*(2*$B$7/M10-1)</f>
        <v>325.31939546001263</v>
      </c>
      <c r="O10" s="46">
        <v>2</v>
      </c>
      <c r="P10" s="46"/>
    </row>
    <row r="11" spans="1:18" ht="6.75" customHeight="1"/>
    <row r="12" spans="1:18">
      <c r="B12" s="24" t="s">
        <v>37</v>
      </c>
    </row>
    <row r="13" spans="1:18" ht="27" customHeight="1">
      <c r="A13" s="198" t="s">
        <v>38</v>
      </c>
      <c r="B13" s="199"/>
      <c r="C13" s="142" t="s">
        <v>39</v>
      </c>
      <c r="D13" s="27" t="s">
        <v>40</v>
      </c>
      <c r="E13" s="143" t="s">
        <v>45</v>
      </c>
      <c r="F13" s="27" t="s">
        <v>41</v>
      </c>
      <c r="G13" s="27" t="s">
        <v>82</v>
      </c>
      <c r="H13" s="205" t="s">
        <v>42</v>
      </c>
      <c r="I13" s="206"/>
      <c r="J13" s="206"/>
      <c r="K13" s="206"/>
      <c r="L13" s="206"/>
      <c r="M13" s="206"/>
    </row>
    <row r="14" spans="1:18" ht="15" customHeight="1">
      <c r="A14" s="207">
        <v>42951</v>
      </c>
      <c r="B14" s="208"/>
      <c r="C14" s="141" t="s">
        <v>218</v>
      </c>
      <c r="D14" s="213" t="s">
        <v>207</v>
      </c>
      <c r="E14" s="215"/>
      <c r="F14" s="218" t="s">
        <v>154</v>
      </c>
      <c r="G14" s="218" t="s">
        <v>219</v>
      </c>
      <c r="H14" s="172" t="s">
        <v>215</v>
      </c>
      <c r="I14" s="206"/>
      <c r="J14" s="206"/>
      <c r="K14" s="206"/>
      <c r="L14" s="206"/>
      <c r="M14" s="206"/>
    </row>
    <row r="15" spans="1:18" ht="15" customHeight="1">
      <c r="A15" s="209"/>
      <c r="B15" s="210"/>
      <c r="C15" s="141" t="s">
        <v>217</v>
      </c>
      <c r="D15" s="214"/>
      <c r="E15" s="216"/>
      <c r="F15" s="219"/>
      <c r="G15" s="219"/>
      <c r="H15" s="206"/>
      <c r="I15" s="206"/>
      <c r="J15" s="206"/>
      <c r="K15" s="206"/>
      <c r="L15" s="206"/>
      <c r="M15" s="206"/>
    </row>
    <row r="16" spans="1:18" ht="15" customHeight="1">
      <c r="A16" s="211"/>
      <c r="B16" s="212"/>
      <c r="C16" s="141" t="s">
        <v>216</v>
      </c>
      <c r="D16" s="214"/>
      <c r="E16" s="217"/>
      <c r="F16" s="220"/>
      <c r="G16" s="220"/>
      <c r="H16" s="206"/>
      <c r="I16" s="206"/>
      <c r="J16" s="206"/>
      <c r="K16" s="206"/>
      <c r="L16" s="206"/>
      <c r="M16" s="206"/>
    </row>
    <row r="17" spans="1:12" ht="16.5" customHeight="1">
      <c r="I17" s="28"/>
      <c r="J17" s="28"/>
      <c r="K17" s="28"/>
      <c r="L17" s="28"/>
    </row>
    <row r="18" spans="1:12" ht="39.75" customHeight="1">
      <c r="A18" s="164" t="s">
        <v>212</v>
      </c>
      <c r="B18" s="182"/>
      <c r="C18" s="182"/>
      <c r="D18" s="182"/>
      <c r="E18" s="182"/>
      <c r="F18" s="182"/>
      <c r="G18" s="182"/>
      <c r="H18" s="144"/>
      <c r="I18" s="94"/>
      <c r="J18" s="28"/>
      <c r="K18" s="28"/>
      <c r="L18" s="28"/>
    </row>
    <row r="19" spans="1:12">
      <c r="A19" s="28"/>
      <c r="B19" s="28"/>
      <c r="C19" s="28"/>
      <c r="D19" s="28"/>
      <c r="E19" s="28"/>
      <c r="F19" s="28"/>
      <c r="G19" s="28"/>
      <c r="H19" s="28"/>
      <c r="J19" s="28"/>
      <c r="K19" s="28"/>
      <c r="L19" s="28"/>
    </row>
  </sheetData>
  <autoFilter ref="A8:P8">
    <filterColumn colId="14"/>
    <sortState ref="A9:P11">
      <sortCondition ref="H8"/>
    </sortState>
  </autoFilter>
  <mergeCells count="13">
    <mergeCell ref="A18:G18"/>
    <mergeCell ref="A14:B16"/>
    <mergeCell ref="D14:D16"/>
    <mergeCell ref="E14:E16"/>
    <mergeCell ref="F14:F16"/>
    <mergeCell ref="G14:G16"/>
    <mergeCell ref="H14:M16"/>
    <mergeCell ref="A1:P1"/>
    <mergeCell ref="A2:P2"/>
    <mergeCell ref="A3:P3"/>
    <mergeCell ref="A4:P4"/>
    <mergeCell ref="A13:B13"/>
    <mergeCell ref="H13:M13"/>
  </mergeCells>
  <pageMargins left="0.31496062992125984" right="0.31496062992125984" top="0.15748031496062992" bottom="0.15748031496062992" header="0" footer="0"/>
  <pageSetup paperSize="9" scale="78" fitToHeight="2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zoomScale="85" zoomScaleNormal="70" zoomScaleSheetLayoutView="85" workbookViewId="0">
      <selection activeCell="M18" sqref="M18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2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220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224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223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186</v>
      </c>
      <c r="B5" s="33" t="s">
        <v>187</v>
      </c>
      <c r="C5" s="147"/>
      <c r="D5" s="33" t="s">
        <v>61</v>
      </c>
      <c r="E5" s="147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4300</v>
      </c>
      <c r="O5" s="37"/>
      <c r="P5" s="34" t="s">
        <v>64</v>
      </c>
      <c r="Q5" s="32"/>
    </row>
    <row r="6" spans="1:18" ht="19.5" customHeight="1">
      <c r="A6" s="33"/>
      <c r="B6" s="33"/>
      <c r="C6" s="147"/>
      <c r="D6" s="147"/>
      <c r="E6" s="147"/>
      <c r="F6" s="147"/>
      <c r="G6" s="147"/>
      <c r="H6" s="33"/>
      <c r="I6" s="33"/>
      <c r="K6" s="147"/>
      <c r="L6" s="33" t="s">
        <v>65</v>
      </c>
      <c r="N6" s="80">
        <v>83</v>
      </c>
      <c r="O6" s="80"/>
      <c r="P6" s="34" t="s">
        <v>233</v>
      </c>
      <c r="Q6" s="32"/>
    </row>
    <row r="7" spans="1:18" ht="25.5" customHeight="1">
      <c r="A7" s="38" t="s">
        <v>8</v>
      </c>
      <c r="B7" s="20">
        <f>M9</f>
        <v>9.0206018518518508E-3</v>
      </c>
      <c r="C7" s="146"/>
      <c r="D7" s="146"/>
      <c r="E7" s="146"/>
      <c r="F7" s="146"/>
      <c r="G7" s="146"/>
      <c r="H7" s="146"/>
      <c r="I7" s="28"/>
      <c r="J7" s="28"/>
      <c r="K7" s="28"/>
      <c r="L7" s="101" t="s">
        <v>221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123</v>
      </c>
      <c r="C9" s="50" t="s">
        <v>2</v>
      </c>
      <c r="D9" s="48">
        <v>1985</v>
      </c>
      <c r="E9" s="51" t="s">
        <v>79</v>
      </c>
      <c r="F9" s="68" t="s">
        <v>225</v>
      </c>
      <c r="G9" s="71" t="s">
        <v>60</v>
      </c>
      <c r="H9" s="43">
        <v>9.0206018518518508E-3</v>
      </c>
      <c r="I9" s="44">
        <f>H9-$H$9</f>
        <v>0</v>
      </c>
      <c r="J9" s="54">
        <f>$N$5/(H9*24000)</f>
        <v>19.861941543277993</v>
      </c>
      <c r="K9" s="69">
        <v>1</v>
      </c>
      <c r="L9" s="54">
        <v>1</v>
      </c>
      <c r="M9" s="43">
        <f>H9*L9</f>
        <v>9.0206018518518508E-3</v>
      </c>
      <c r="N9" s="45">
        <f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505</v>
      </c>
      <c r="C10" s="50" t="s">
        <v>30</v>
      </c>
      <c r="D10" s="48">
        <v>1986</v>
      </c>
      <c r="E10" s="48" t="s">
        <v>59</v>
      </c>
      <c r="F10" s="68" t="s">
        <v>226</v>
      </c>
      <c r="G10" s="53" t="s">
        <v>57</v>
      </c>
      <c r="H10" s="43">
        <v>7.5806712962962972E-3</v>
      </c>
      <c r="I10" s="43" t="s">
        <v>111</v>
      </c>
      <c r="J10" s="54"/>
      <c r="K10" s="69"/>
      <c r="L10" s="54"/>
      <c r="M10" s="43"/>
      <c r="N10" s="45"/>
      <c r="O10" s="46"/>
      <c r="P10" s="46"/>
    </row>
    <row r="11" spans="1:18" ht="6.75" customHeight="1"/>
    <row r="12" spans="1:18">
      <c r="B12" s="24" t="s">
        <v>37</v>
      </c>
    </row>
    <row r="13" spans="1:18" ht="27" customHeight="1">
      <c r="A13" s="198" t="s">
        <v>38</v>
      </c>
      <c r="B13" s="199"/>
      <c r="C13" s="148" t="s">
        <v>39</v>
      </c>
      <c r="D13" s="27" t="s">
        <v>40</v>
      </c>
      <c r="E13" s="149" t="s">
        <v>45</v>
      </c>
      <c r="F13" s="27" t="s">
        <v>41</v>
      </c>
      <c r="G13" s="27" t="s">
        <v>82</v>
      </c>
      <c r="H13" s="205" t="s">
        <v>42</v>
      </c>
      <c r="I13" s="206"/>
      <c r="J13" s="206"/>
      <c r="K13" s="206"/>
      <c r="L13" s="206"/>
      <c r="M13" s="206"/>
    </row>
    <row r="14" spans="1:18" ht="15" customHeight="1">
      <c r="A14" s="207">
        <v>43037</v>
      </c>
      <c r="B14" s="208"/>
      <c r="C14" s="141" t="s">
        <v>227</v>
      </c>
      <c r="D14" s="213" t="s">
        <v>230</v>
      </c>
      <c r="E14" s="221">
        <v>0.74</v>
      </c>
      <c r="F14" s="218" t="s">
        <v>231</v>
      </c>
      <c r="G14" s="218" t="s">
        <v>219</v>
      </c>
      <c r="H14" s="172" t="s">
        <v>232</v>
      </c>
      <c r="I14" s="206"/>
      <c r="J14" s="206"/>
      <c r="K14" s="206"/>
      <c r="L14" s="206"/>
      <c r="M14" s="206"/>
    </row>
    <row r="15" spans="1:18" ht="15" customHeight="1">
      <c r="A15" s="209"/>
      <c r="B15" s="210"/>
      <c r="C15" s="141" t="s">
        <v>228</v>
      </c>
      <c r="D15" s="214"/>
      <c r="E15" s="222"/>
      <c r="F15" s="219"/>
      <c r="G15" s="219"/>
      <c r="H15" s="206"/>
      <c r="I15" s="206"/>
      <c r="J15" s="206"/>
      <c r="K15" s="206"/>
      <c r="L15" s="206"/>
      <c r="M15" s="206"/>
    </row>
    <row r="16" spans="1:18" ht="15" customHeight="1">
      <c r="A16" s="211"/>
      <c r="B16" s="212"/>
      <c r="C16" s="141" t="s">
        <v>229</v>
      </c>
      <c r="D16" s="214"/>
      <c r="E16" s="223"/>
      <c r="F16" s="220"/>
      <c r="G16" s="220"/>
      <c r="H16" s="206"/>
      <c r="I16" s="206"/>
      <c r="J16" s="206"/>
      <c r="K16" s="206"/>
      <c r="L16" s="206"/>
      <c r="M16" s="206"/>
    </row>
    <row r="17" spans="1:12" ht="16.5" customHeight="1">
      <c r="I17" s="28"/>
      <c r="J17" s="28"/>
      <c r="K17" s="28"/>
      <c r="L17" s="28"/>
    </row>
    <row r="18" spans="1:12" ht="39.75" customHeight="1">
      <c r="A18" s="164" t="s">
        <v>222</v>
      </c>
      <c r="B18" s="182"/>
      <c r="C18" s="182"/>
      <c r="D18" s="182"/>
      <c r="E18" s="182"/>
      <c r="F18" s="182"/>
      <c r="G18" s="182"/>
      <c r="H18" s="146"/>
      <c r="I18" s="94"/>
      <c r="J18" s="28"/>
      <c r="K18" s="28"/>
      <c r="L18" s="28"/>
    </row>
    <row r="19" spans="1:12">
      <c r="A19" s="28"/>
      <c r="B19" s="28"/>
      <c r="C19" s="28"/>
      <c r="D19" s="28"/>
      <c r="E19" s="28"/>
      <c r="F19" s="28"/>
      <c r="G19" s="28"/>
      <c r="H19" s="28"/>
      <c r="J19" s="28"/>
      <c r="K19" s="28"/>
      <c r="L19" s="28"/>
    </row>
  </sheetData>
  <autoFilter ref="A8:P8">
    <filterColumn colId="14"/>
    <sortState ref="A9:P11">
      <sortCondition ref="H8"/>
    </sortState>
  </autoFilter>
  <mergeCells count="13">
    <mergeCell ref="H14:M16"/>
    <mergeCell ref="A1:P1"/>
    <mergeCell ref="A2:P2"/>
    <mergeCell ref="A3:P3"/>
    <mergeCell ref="A4:P4"/>
    <mergeCell ref="A13:B13"/>
    <mergeCell ref="H13:M13"/>
    <mergeCell ref="A18:G18"/>
    <mergeCell ref="A14:B16"/>
    <mergeCell ref="D14:D16"/>
    <mergeCell ref="E14:E16"/>
    <mergeCell ref="F14:F16"/>
    <mergeCell ref="G14:G16"/>
  </mergeCells>
  <pageMargins left="0.31496062992125984" right="0.31496062992125984" top="0.15748031496062992" bottom="0.15748031496062992" header="0" footer="0"/>
  <pageSetup paperSize="9" scale="78" fitToHeight="2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85" zoomScaleNormal="70" zoomScaleSheetLayoutView="85" workbookViewId="0">
      <selection activeCell="L5" sqref="L5:P7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9.140625" customWidth="1"/>
    <col min="5" max="5" width="6" customWidth="1"/>
    <col min="6" max="6" width="11.5703125" customWidth="1"/>
    <col min="7" max="7" width="21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234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236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93</v>
      </c>
      <c r="B5" s="33" t="s">
        <v>69</v>
      </c>
      <c r="C5" s="154"/>
      <c r="D5" s="33" t="s">
        <v>61</v>
      </c>
      <c r="E5" s="154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4000</v>
      </c>
      <c r="O5" s="37"/>
      <c r="P5" s="34" t="s">
        <v>64</v>
      </c>
      <c r="Q5" s="32"/>
    </row>
    <row r="6" spans="1:18" ht="19.5" customHeight="1">
      <c r="A6" s="33"/>
      <c r="B6" s="33"/>
      <c r="C6" s="154"/>
      <c r="D6" s="154"/>
      <c r="E6" s="154"/>
      <c r="F6" s="154"/>
      <c r="G6" s="154"/>
      <c r="H6" s="33"/>
      <c r="I6" s="33"/>
      <c r="K6" s="154"/>
      <c r="L6" s="33" t="s">
        <v>65</v>
      </c>
      <c r="N6" s="80">
        <v>50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8.6875000000000008E-3</v>
      </c>
      <c r="C7" s="153"/>
      <c r="D7" s="153"/>
      <c r="E7" s="153"/>
      <c r="F7" s="153"/>
      <c r="G7" s="153"/>
      <c r="H7" s="153"/>
      <c r="I7" s="28"/>
      <c r="J7" s="28"/>
      <c r="K7" s="28"/>
      <c r="L7" s="101" t="s">
        <v>249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12</v>
      </c>
      <c r="C9" s="50" t="s">
        <v>73</v>
      </c>
      <c r="D9" s="48">
        <v>2003</v>
      </c>
      <c r="E9" s="48" t="s">
        <v>75</v>
      </c>
      <c r="F9" s="68" t="s">
        <v>238</v>
      </c>
      <c r="G9" s="53" t="s">
        <v>76</v>
      </c>
      <c r="H9" s="43">
        <v>9.6527777777777775E-3</v>
      </c>
      <c r="I9" s="44">
        <f>H9-$H$10</f>
        <v>1.157407407407357E-5</v>
      </c>
      <c r="J9" s="54">
        <f>$N$5/(H9*24000)</f>
        <v>17.266187050359711</v>
      </c>
      <c r="K9" s="69">
        <v>2</v>
      </c>
      <c r="L9" s="54">
        <v>0.9</v>
      </c>
      <c r="M9" s="43">
        <f>H9*L9</f>
        <v>8.6875000000000008E-3</v>
      </c>
      <c r="N9" s="45">
        <f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11123</v>
      </c>
      <c r="C10" s="50" t="s">
        <v>2</v>
      </c>
      <c r="D10" s="48">
        <v>1985</v>
      </c>
      <c r="E10" s="51" t="s">
        <v>79</v>
      </c>
      <c r="F10" s="68" t="s">
        <v>191</v>
      </c>
      <c r="G10" s="71" t="s">
        <v>60</v>
      </c>
      <c r="H10" s="43">
        <v>9.6412037037037039E-3</v>
      </c>
      <c r="I10" s="44">
        <f t="shared" ref="I10:I16" si="0">H10-$H$10</f>
        <v>0</v>
      </c>
      <c r="J10" s="54">
        <f>$N$5/(H10*24000)</f>
        <v>17.286914765906364</v>
      </c>
      <c r="K10" s="69">
        <v>1</v>
      </c>
      <c r="L10" s="54">
        <v>1</v>
      </c>
      <c r="M10" s="43">
        <f>H10*L10</f>
        <v>9.6412037037037039E-3</v>
      </c>
      <c r="N10" s="45">
        <f>1000*(2*$B$7/M10-1)</f>
        <v>802.16086434573856</v>
      </c>
      <c r="O10" s="46">
        <v>2</v>
      </c>
      <c r="P10" s="46"/>
    </row>
    <row r="11" spans="1:18" s="70" customFormat="1" ht="15" customHeight="1">
      <c r="A11" s="48">
        <v>3</v>
      </c>
      <c r="B11" s="49">
        <v>28</v>
      </c>
      <c r="C11" s="50" t="s">
        <v>35</v>
      </c>
      <c r="D11" s="48">
        <v>1972</v>
      </c>
      <c r="E11" s="48"/>
      <c r="F11" s="68" t="s">
        <v>191</v>
      </c>
      <c r="G11" s="53" t="s">
        <v>57</v>
      </c>
      <c r="H11" s="43">
        <v>9.9074074074074082E-3</v>
      </c>
      <c r="I11" s="44">
        <f t="shared" si="0"/>
        <v>2.6620370370370426E-4</v>
      </c>
      <c r="J11" s="54">
        <f>$N$5/(H11*24000)</f>
        <v>16.822429906542055</v>
      </c>
      <c r="K11" s="69">
        <v>3</v>
      </c>
      <c r="L11" s="54">
        <v>1</v>
      </c>
      <c r="M11" s="43">
        <f>H11*L11</f>
        <v>9.9074074074074082E-3</v>
      </c>
      <c r="N11" s="45">
        <f>1000*(2*$B$7/M11-1)</f>
        <v>753.73831775700944</v>
      </c>
      <c r="O11" s="46">
        <v>3</v>
      </c>
      <c r="P11" s="46"/>
    </row>
    <row r="12" spans="1:18" s="70" customFormat="1" ht="15" customHeight="1">
      <c r="A12" s="48">
        <v>4</v>
      </c>
      <c r="B12" s="49">
        <v>15</v>
      </c>
      <c r="C12" s="50" t="s">
        <v>9</v>
      </c>
      <c r="D12" s="48">
        <v>2003</v>
      </c>
      <c r="E12" s="48" t="s">
        <v>59</v>
      </c>
      <c r="F12" s="68" t="s">
        <v>58</v>
      </c>
      <c r="G12" s="53" t="s">
        <v>57</v>
      </c>
      <c r="H12" s="43">
        <v>1.1539351851851851E-2</v>
      </c>
      <c r="I12" s="44">
        <f t="shared" si="0"/>
        <v>1.8981481481481471E-3</v>
      </c>
      <c r="J12" s="54">
        <f>$N$5/(H12*24000)</f>
        <v>14.443329989969913</v>
      </c>
      <c r="K12" s="69">
        <v>4</v>
      </c>
      <c r="L12" s="54">
        <v>0.9</v>
      </c>
      <c r="M12" s="43">
        <f>H12*L12</f>
        <v>1.0385416666666666E-2</v>
      </c>
      <c r="N12" s="45">
        <f>1000*(2*$B$7/M12-1)</f>
        <v>673.01905717151487</v>
      </c>
      <c r="O12" s="46">
        <v>4</v>
      </c>
      <c r="P12" s="46"/>
    </row>
    <row r="13" spans="1:18" s="70" customFormat="1" ht="15" customHeight="1">
      <c r="A13" s="48">
        <v>5</v>
      </c>
      <c r="B13" s="49">
        <v>14</v>
      </c>
      <c r="C13" s="50" t="s">
        <v>31</v>
      </c>
      <c r="D13" s="48">
        <v>2003</v>
      </c>
      <c r="E13" s="51" t="s">
        <v>75</v>
      </c>
      <c r="F13" s="68" t="s">
        <v>58</v>
      </c>
      <c r="G13" s="53" t="s">
        <v>57</v>
      </c>
      <c r="H13" s="43">
        <v>1.306712962962963E-2</v>
      </c>
      <c r="I13" s="44">
        <f t="shared" si="0"/>
        <v>3.425925925925926E-3</v>
      </c>
      <c r="J13" s="54">
        <f>$N$5/(H13*24000)</f>
        <v>12.754650132860938</v>
      </c>
      <c r="K13" s="69">
        <v>5</v>
      </c>
      <c r="L13" s="54">
        <v>0.9</v>
      </c>
      <c r="M13" s="43">
        <f>H13*L13</f>
        <v>1.1760416666666667E-2</v>
      </c>
      <c r="N13" s="45">
        <f>1000*(2*$B$7/M13-1)</f>
        <v>477.41364038972557</v>
      </c>
      <c r="O13" s="46">
        <v>5</v>
      </c>
      <c r="P13" s="102"/>
    </row>
    <row r="14" spans="1:18" s="70" customFormat="1" ht="15" customHeight="1">
      <c r="A14" s="48">
        <v>6</v>
      </c>
      <c r="B14" s="49">
        <v>17</v>
      </c>
      <c r="C14" s="50" t="s">
        <v>239</v>
      </c>
      <c r="D14" s="48">
        <v>2010</v>
      </c>
      <c r="E14" s="51"/>
      <c r="F14" s="68" t="s">
        <v>225</v>
      </c>
      <c r="G14" s="53" t="s">
        <v>57</v>
      </c>
      <c r="H14" s="43">
        <v>1.4143518518518519E-2</v>
      </c>
      <c r="I14" s="44">
        <f t="shared" si="0"/>
        <v>4.5023148148148149E-3</v>
      </c>
      <c r="J14" s="54">
        <f>$N$5/(H14*24000)</f>
        <v>11.783960720130933</v>
      </c>
      <c r="K14" s="69">
        <v>6</v>
      </c>
      <c r="L14" s="54">
        <v>0.9</v>
      </c>
      <c r="M14" s="43">
        <f>H14*L14</f>
        <v>1.2729166666666666E-2</v>
      </c>
      <c r="N14" s="45">
        <f>1000*(2*$B$7/M14-1)</f>
        <v>364.97545008183317</v>
      </c>
      <c r="O14" s="46">
        <v>6</v>
      </c>
      <c r="P14" s="46"/>
    </row>
    <row r="15" spans="1:18" s="70" customFormat="1" ht="15" customHeight="1">
      <c r="A15" s="48">
        <v>7</v>
      </c>
      <c r="B15" s="72">
        <v>13</v>
      </c>
      <c r="C15" s="81" t="s">
        <v>32</v>
      </c>
      <c r="D15" s="74">
        <v>1977</v>
      </c>
      <c r="E15" s="74"/>
      <c r="F15" s="68" t="s">
        <v>58</v>
      </c>
      <c r="G15" s="75" t="s">
        <v>57</v>
      </c>
      <c r="H15" s="43">
        <v>1.4502314814814815E-2</v>
      </c>
      <c r="I15" s="44">
        <f t="shared" si="0"/>
        <v>4.8611111111111112E-3</v>
      </c>
      <c r="J15" s="54">
        <f>$N$5/(H15*24000)</f>
        <v>11.492418196328812</v>
      </c>
      <c r="K15" s="69">
        <v>7</v>
      </c>
      <c r="L15" s="54">
        <v>1</v>
      </c>
      <c r="M15" s="43">
        <f>H15*L15</f>
        <v>1.4502314814814815E-2</v>
      </c>
      <c r="N15" s="45">
        <f>1000*(2*$B$7/M15-1)</f>
        <v>198.08459696727866</v>
      </c>
      <c r="O15" s="46">
        <v>7</v>
      </c>
      <c r="P15" s="102"/>
    </row>
    <row r="16" spans="1:18" s="70" customFormat="1" ht="15" customHeight="1">
      <c r="A16" s="48">
        <v>8</v>
      </c>
      <c r="B16" s="72">
        <v>16</v>
      </c>
      <c r="C16" s="81" t="s">
        <v>240</v>
      </c>
      <c r="D16" s="74">
        <v>1969</v>
      </c>
      <c r="E16" s="74"/>
      <c r="F16" s="68" t="s">
        <v>58</v>
      </c>
      <c r="G16" s="53" t="s">
        <v>76</v>
      </c>
      <c r="H16" s="43">
        <v>1.7789351851851851E-2</v>
      </c>
      <c r="I16" s="44">
        <f t="shared" si="0"/>
        <v>8.1481481481481474E-3</v>
      </c>
      <c r="J16" s="54">
        <f>$N$5/(H16*24000)</f>
        <v>9.3689004554326605</v>
      </c>
      <c r="K16" s="69">
        <v>8</v>
      </c>
      <c r="L16" s="54">
        <v>1</v>
      </c>
      <c r="M16" s="43">
        <f>H16*L16</f>
        <v>1.7789351851851851E-2</v>
      </c>
      <c r="N16" s="45">
        <v>0</v>
      </c>
      <c r="O16" s="46">
        <v>8</v>
      </c>
      <c r="P16" s="102"/>
    </row>
    <row r="17" spans="1:16" s="70" customFormat="1" ht="15" customHeight="1">
      <c r="A17" s="48">
        <v>9</v>
      </c>
      <c r="B17" s="72">
        <v>131</v>
      </c>
      <c r="C17" s="81" t="s">
        <v>10</v>
      </c>
      <c r="D17" s="74">
        <v>1977</v>
      </c>
      <c r="E17" s="74"/>
      <c r="F17" s="68" t="s">
        <v>58</v>
      </c>
      <c r="G17" s="53" t="s">
        <v>57</v>
      </c>
      <c r="H17" s="43" t="s">
        <v>241</v>
      </c>
      <c r="I17" s="44"/>
      <c r="J17" s="54"/>
      <c r="K17" s="69"/>
      <c r="L17" s="54">
        <v>1</v>
      </c>
      <c r="M17" s="43"/>
      <c r="N17" s="45"/>
      <c r="O17" s="46"/>
      <c r="P17" s="46"/>
    </row>
    <row r="18" spans="1:16" ht="6.75" customHeight="1"/>
    <row r="19" spans="1:16">
      <c r="B19" s="24" t="s">
        <v>37</v>
      </c>
    </row>
    <row r="20" spans="1:16" ht="27" customHeight="1">
      <c r="A20" s="198" t="s">
        <v>38</v>
      </c>
      <c r="B20" s="199"/>
      <c r="C20" s="151" t="s">
        <v>39</v>
      </c>
      <c r="D20" s="27" t="s">
        <v>40</v>
      </c>
      <c r="E20" s="152" t="s">
        <v>45</v>
      </c>
      <c r="F20" s="27" t="s">
        <v>41</v>
      </c>
      <c r="G20" s="27" t="s">
        <v>82</v>
      </c>
      <c r="H20" s="205" t="s">
        <v>42</v>
      </c>
      <c r="I20" s="206"/>
      <c r="J20" s="206"/>
      <c r="K20" s="206"/>
      <c r="L20" s="206"/>
      <c r="M20" s="206"/>
    </row>
    <row r="21" spans="1:16" ht="15" customHeight="1">
      <c r="A21" s="166">
        <v>43078</v>
      </c>
      <c r="B21" s="167"/>
      <c r="C21" s="26" t="s">
        <v>242</v>
      </c>
      <c r="D21" s="172" t="s">
        <v>245</v>
      </c>
      <c r="E21" s="174"/>
      <c r="F21" s="174" t="s">
        <v>246</v>
      </c>
      <c r="G21" s="174" t="s">
        <v>247</v>
      </c>
      <c r="H21" s="172" t="s">
        <v>248</v>
      </c>
      <c r="I21" s="206"/>
      <c r="J21" s="206"/>
      <c r="K21" s="206"/>
      <c r="L21" s="206"/>
      <c r="M21" s="206"/>
    </row>
    <row r="22" spans="1:16" ht="15" customHeight="1">
      <c r="A22" s="168"/>
      <c r="B22" s="169"/>
      <c r="C22" s="26" t="s">
        <v>243</v>
      </c>
      <c r="D22" s="173"/>
      <c r="E22" s="175"/>
      <c r="F22" s="177"/>
      <c r="G22" s="177"/>
      <c r="H22" s="206"/>
      <c r="I22" s="206"/>
      <c r="J22" s="206"/>
      <c r="K22" s="206"/>
      <c r="L22" s="206"/>
      <c r="M22" s="206"/>
    </row>
    <row r="23" spans="1:16" ht="15" customHeight="1">
      <c r="A23" s="170"/>
      <c r="B23" s="171"/>
      <c r="C23" s="26" t="s">
        <v>244</v>
      </c>
      <c r="D23" s="173"/>
      <c r="E23" s="176"/>
      <c r="F23" s="178"/>
      <c r="G23" s="178"/>
      <c r="H23" s="206"/>
      <c r="I23" s="206"/>
      <c r="J23" s="206"/>
      <c r="K23" s="206"/>
      <c r="L23" s="206"/>
      <c r="M23" s="206"/>
    </row>
    <row r="24" spans="1:16" ht="32.25" customHeight="1">
      <c r="I24" s="28"/>
      <c r="J24" s="28"/>
      <c r="K24" s="28"/>
      <c r="L24" s="28"/>
    </row>
    <row r="25" spans="1:16">
      <c r="A25" s="28"/>
      <c r="B25" s="28"/>
      <c r="C25" s="28"/>
      <c r="D25" s="28"/>
      <c r="E25" s="28"/>
      <c r="F25" s="28"/>
      <c r="G25" s="28"/>
      <c r="H25" s="28"/>
      <c r="J25" s="28"/>
      <c r="K25" s="28"/>
      <c r="L25" s="28"/>
    </row>
    <row r="26" spans="1:16" ht="39.75" customHeight="1">
      <c r="A26" s="164" t="s">
        <v>237</v>
      </c>
      <c r="B26" s="182"/>
      <c r="C26" s="182"/>
      <c r="D26" s="182"/>
      <c r="E26" s="182"/>
      <c r="F26" s="182"/>
      <c r="G26" s="182"/>
      <c r="H26" s="153"/>
      <c r="I26" s="94"/>
      <c r="J26" s="28"/>
      <c r="K26" s="28"/>
      <c r="L26" s="28"/>
    </row>
  </sheetData>
  <autoFilter ref="A8:P8">
    <filterColumn colId="14"/>
    <sortState ref="A9:P17">
      <sortCondition ref="M8"/>
    </sortState>
  </autoFilter>
  <mergeCells count="13">
    <mergeCell ref="A26:G26"/>
    <mergeCell ref="A21:B23"/>
    <mergeCell ref="D21:D23"/>
    <mergeCell ref="E21:E23"/>
    <mergeCell ref="F21:F23"/>
    <mergeCell ref="G21:G23"/>
    <mergeCell ref="H21:M23"/>
    <mergeCell ref="A1:P1"/>
    <mergeCell ref="A2:P2"/>
    <mergeCell ref="A3:P3"/>
    <mergeCell ref="A4:P4"/>
    <mergeCell ref="A20:B20"/>
    <mergeCell ref="H20:M20"/>
  </mergeCells>
  <pageMargins left="0.31496062992125984" right="0.31496062992125984" top="0.15748031496062992" bottom="0.15748031496062992" header="0" footer="0"/>
  <pageSetup paperSize="9" scale="79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85" zoomScaleNormal="70" zoomScaleSheetLayoutView="85" workbookViewId="0">
      <selection activeCell="F23" sqref="F23:F25"/>
    </sheetView>
  </sheetViews>
  <sheetFormatPr defaultRowHeight="15"/>
  <cols>
    <col min="1" max="1" width="7.42578125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19.140625" customWidth="1"/>
    <col min="8" max="8" width="11.42578125" customWidth="1"/>
    <col min="9" max="9" width="10.140625" bestFit="1" customWidth="1"/>
    <col min="10" max="10" width="7.5703125" customWidth="1"/>
    <col min="11" max="11" width="8.1406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87" t="s">
        <v>124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32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32"/>
      <c r="Q2" s="32"/>
    </row>
    <row r="3" spans="1:18" ht="18.75">
      <c r="A3" s="193" t="s">
        <v>77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83"/>
      <c r="P3" s="32"/>
      <c r="Q3" s="32"/>
      <c r="R3" s="32"/>
    </row>
    <row r="4" spans="1:18" ht="19.5" customHeight="1">
      <c r="A4" s="195" t="s">
        <v>78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32"/>
      <c r="Q4" s="32"/>
    </row>
    <row r="5" spans="1:18" ht="15.75" customHeight="1">
      <c r="A5" s="33" t="s">
        <v>93</v>
      </c>
      <c r="B5" s="33" t="s">
        <v>69</v>
      </c>
      <c r="C5" s="56"/>
      <c r="D5" s="33" t="s">
        <v>61</v>
      </c>
      <c r="E5" s="56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2900</v>
      </c>
      <c r="O5" s="34" t="s">
        <v>64</v>
      </c>
      <c r="P5" s="32"/>
      <c r="Q5" s="32"/>
    </row>
    <row r="6" spans="1:18" ht="19.5" customHeight="1">
      <c r="A6" s="33"/>
      <c r="B6" s="33"/>
      <c r="C6" s="56"/>
      <c r="D6" s="56"/>
      <c r="E6" s="56"/>
      <c r="F6" s="56"/>
      <c r="G6" s="56"/>
      <c r="H6" s="33"/>
      <c r="I6" s="33"/>
      <c r="K6" s="56"/>
      <c r="L6" s="33" t="s">
        <v>65</v>
      </c>
      <c r="N6" s="37">
        <v>5</v>
      </c>
      <c r="O6" s="34" t="s">
        <v>64</v>
      </c>
      <c r="P6" s="32"/>
      <c r="Q6" s="32"/>
    </row>
    <row r="7" spans="1:18" ht="13.5" customHeight="1">
      <c r="A7" s="38" t="s">
        <v>8</v>
      </c>
      <c r="B7" s="20">
        <f>M9</f>
        <v>7.8479166666666662E-3</v>
      </c>
      <c r="C7" s="39"/>
      <c r="D7" s="39"/>
      <c r="E7" s="39"/>
      <c r="F7" s="39"/>
      <c r="G7" s="39"/>
      <c r="H7" s="39"/>
      <c r="I7" s="28"/>
      <c r="J7" s="28"/>
      <c r="K7" s="28"/>
      <c r="L7" s="28"/>
      <c r="M7" s="28"/>
      <c r="N7" s="28"/>
      <c r="O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</row>
    <row r="9" spans="1:18" s="70" customFormat="1" ht="15" customHeight="1">
      <c r="A9" s="48">
        <v>1</v>
      </c>
      <c r="B9" s="49">
        <v>66</v>
      </c>
      <c r="C9" s="50" t="s">
        <v>3</v>
      </c>
      <c r="D9" s="48">
        <v>1966</v>
      </c>
      <c r="E9" s="51" t="s">
        <v>71</v>
      </c>
      <c r="F9" s="52" t="s">
        <v>72</v>
      </c>
      <c r="G9" s="53" t="s">
        <v>57</v>
      </c>
      <c r="H9" s="43">
        <v>7.8479166666666662E-3</v>
      </c>
      <c r="I9" s="44">
        <f>H9-$H$9</f>
        <v>0</v>
      </c>
      <c r="J9" s="54">
        <f>$N$5/(H9*24000)</f>
        <v>15.396867533846562</v>
      </c>
      <c r="K9" s="69">
        <v>1</v>
      </c>
      <c r="L9" s="54">
        <v>1</v>
      </c>
      <c r="M9" s="43">
        <f t="shared" ref="M9:M17" si="0">H9*L9</f>
        <v>7.8479166666666662E-3</v>
      </c>
      <c r="N9" s="45">
        <f t="shared" ref="N9:N16" si="1">1000*(2*$B$7/M9-1)</f>
        <v>1000</v>
      </c>
      <c r="O9" s="46">
        <v>1</v>
      </c>
    </row>
    <row r="10" spans="1:18" s="70" customFormat="1" ht="15" customHeight="1">
      <c r="A10" s="48">
        <v>2</v>
      </c>
      <c r="B10" s="49">
        <v>24</v>
      </c>
      <c r="C10" s="50" t="s">
        <v>9</v>
      </c>
      <c r="D10" s="48">
        <v>2003</v>
      </c>
      <c r="E10" s="48" t="s">
        <v>59</v>
      </c>
      <c r="F10" s="68" t="s">
        <v>58</v>
      </c>
      <c r="G10" s="53" t="s">
        <v>57</v>
      </c>
      <c r="H10" s="43">
        <v>1.1017708333333334E-2</v>
      </c>
      <c r="I10" s="44">
        <f t="shared" ref="I10:I17" si="2">H10-$H$9</f>
        <v>3.169791666666668E-3</v>
      </c>
      <c r="J10" s="54">
        <f t="shared" ref="J10:J17" si="3">$N$5/(H10*24000)</f>
        <v>10.967192965869339</v>
      </c>
      <c r="K10" s="69">
        <v>2</v>
      </c>
      <c r="L10" s="54">
        <v>0.9</v>
      </c>
      <c r="M10" s="43">
        <f t="shared" si="0"/>
        <v>9.9159375000000011E-3</v>
      </c>
      <c r="N10" s="45">
        <f t="shared" si="1"/>
        <v>582.88949817738671</v>
      </c>
      <c r="O10" s="46">
        <v>2</v>
      </c>
    </row>
    <row r="11" spans="1:18" s="70" customFormat="1" ht="15" customHeight="1">
      <c r="A11" s="48">
        <v>3</v>
      </c>
      <c r="B11" s="49">
        <v>1123</v>
      </c>
      <c r="C11" s="50" t="s">
        <v>2</v>
      </c>
      <c r="D11" s="48">
        <v>1985</v>
      </c>
      <c r="E11" s="51" t="s">
        <v>79</v>
      </c>
      <c r="F11" s="68" t="s">
        <v>70</v>
      </c>
      <c r="G11" s="71" t="s">
        <v>60</v>
      </c>
      <c r="H11" s="43">
        <v>9.9497685185185192E-3</v>
      </c>
      <c r="I11" s="44">
        <f t="shared" si="2"/>
        <v>2.101851851851853E-3</v>
      </c>
      <c r="J11" s="54">
        <f t="shared" si="3"/>
        <v>12.144336132889746</v>
      </c>
      <c r="K11" s="69">
        <v>3</v>
      </c>
      <c r="L11" s="54">
        <v>1</v>
      </c>
      <c r="M11" s="43">
        <f t="shared" si="0"/>
        <v>9.9497685185185192E-3</v>
      </c>
      <c r="N11" s="45">
        <f t="shared" si="1"/>
        <v>577.50738664123014</v>
      </c>
      <c r="O11" s="46">
        <v>3</v>
      </c>
    </row>
    <row r="12" spans="1:18" s="70" customFormat="1" ht="15" customHeight="1">
      <c r="A12" s="48">
        <v>4</v>
      </c>
      <c r="B12" s="49">
        <v>22</v>
      </c>
      <c r="C12" s="50" t="s">
        <v>31</v>
      </c>
      <c r="D12" s="48">
        <v>2003</v>
      </c>
      <c r="E12" s="51" t="s">
        <v>75</v>
      </c>
      <c r="F12" s="68" t="s">
        <v>58</v>
      </c>
      <c r="G12" s="53" t="s">
        <v>57</v>
      </c>
      <c r="H12" s="43">
        <v>1.2034722222222223E-2</v>
      </c>
      <c r="I12" s="44">
        <f t="shared" si="2"/>
        <v>4.1868055555555565E-3</v>
      </c>
      <c r="J12" s="54">
        <f t="shared" si="3"/>
        <v>10.040392383150605</v>
      </c>
      <c r="K12" s="69">
        <v>4</v>
      </c>
      <c r="L12" s="54">
        <v>0.9</v>
      </c>
      <c r="M12" s="43">
        <f t="shared" si="0"/>
        <v>1.0831250000000001E-2</v>
      </c>
      <c r="N12" s="45">
        <f t="shared" si="1"/>
        <v>449.12483169840334</v>
      </c>
      <c r="O12" s="46">
        <v>4</v>
      </c>
    </row>
    <row r="13" spans="1:18" s="70" customFormat="1" ht="15" customHeight="1">
      <c r="A13" s="48">
        <v>5</v>
      </c>
      <c r="B13" s="49">
        <v>23</v>
      </c>
      <c r="C13" s="50" t="s">
        <v>43</v>
      </c>
      <c r="D13" s="48">
        <v>2004</v>
      </c>
      <c r="E13" s="51"/>
      <c r="F13" s="68" t="s">
        <v>58</v>
      </c>
      <c r="G13" s="53" t="s">
        <v>57</v>
      </c>
      <c r="H13" s="43">
        <v>1.2055208333333333E-2</v>
      </c>
      <c r="I13" s="44">
        <f t="shared" si="2"/>
        <v>4.2072916666666665E-3</v>
      </c>
      <c r="J13" s="54">
        <f t="shared" si="3"/>
        <v>10.023330165039315</v>
      </c>
      <c r="K13" s="69">
        <v>5</v>
      </c>
      <c r="L13" s="54">
        <v>0.9</v>
      </c>
      <c r="M13" s="43">
        <f t="shared" si="0"/>
        <v>1.08496875E-2</v>
      </c>
      <c r="N13" s="45">
        <f t="shared" si="1"/>
        <v>446.66225025682382</v>
      </c>
      <c r="O13" s="46">
        <v>5</v>
      </c>
    </row>
    <row r="14" spans="1:18" s="70" customFormat="1" ht="15" customHeight="1">
      <c r="A14" s="48">
        <v>6</v>
      </c>
      <c r="B14" s="49">
        <v>21</v>
      </c>
      <c r="C14" s="50" t="s">
        <v>73</v>
      </c>
      <c r="D14" s="48">
        <v>2003</v>
      </c>
      <c r="E14" s="51"/>
      <c r="F14" s="68" t="s">
        <v>58</v>
      </c>
      <c r="G14" s="53" t="s">
        <v>76</v>
      </c>
      <c r="H14" s="43">
        <v>1.3264930555555556E-2</v>
      </c>
      <c r="I14" s="44">
        <f t="shared" si="2"/>
        <v>5.4170138888888896E-3</v>
      </c>
      <c r="J14" s="54">
        <f t="shared" si="3"/>
        <v>9.1092322592466548</v>
      </c>
      <c r="K14" s="69">
        <v>6</v>
      </c>
      <c r="L14" s="54">
        <v>0.9</v>
      </c>
      <c r="M14" s="43">
        <f t="shared" si="0"/>
        <v>1.1938437500000001E-2</v>
      </c>
      <c r="N14" s="45">
        <f t="shared" si="1"/>
        <v>314.73095481157662</v>
      </c>
      <c r="O14" s="46">
        <v>6</v>
      </c>
    </row>
    <row r="15" spans="1:18" s="70" customFormat="1" ht="15" customHeight="1">
      <c r="A15" s="48">
        <v>7</v>
      </c>
      <c r="B15" s="49">
        <v>707</v>
      </c>
      <c r="C15" s="50" t="s">
        <v>30</v>
      </c>
      <c r="D15" s="48">
        <v>1986</v>
      </c>
      <c r="E15" s="51" t="s">
        <v>59</v>
      </c>
      <c r="F15" s="68" t="s">
        <v>58</v>
      </c>
      <c r="G15" s="53" t="s">
        <v>80</v>
      </c>
      <c r="H15" s="43">
        <v>1.298298611111111E-2</v>
      </c>
      <c r="I15" s="44">
        <f t="shared" si="2"/>
        <v>5.1350694444444438E-3</v>
      </c>
      <c r="J15" s="54">
        <f t="shared" si="3"/>
        <v>9.3070524992645289</v>
      </c>
      <c r="K15" s="69">
        <v>7</v>
      </c>
      <c r="L15" s="54">
        <v>1</v>
      </c>
      <c r="M15" s="43">
        <f t="shared" si="0"/>
        <v>1.298298611111111E-2</v>
      </c>
      <c r="N15" s="45">
        <f t="shared" si="1"/>
        <v>208.95402636998205</v>
      </c>
      <c r="O15" s="46">
        <v>7</v>
      </c>
    </row>
    <row r="16" spans="1:18" s="70" customFormat="1" ht="15" customHeight="1">
      <c r="A16" s="48">
        <v>8</v>
      </c>
      <c r="B16" s="49">
        <v>121</v>
      </c>
      <c r="C16" s="79" t="s">
        <v>11</v>
      </c>
      <c r="D16" s="48">
        <v>1998</v>
      </c>
      <c r="E16" s="74" t="s">
        <v>56</v>
      </c>
      <c r="F16" s="68" t="s">
        <v>58</v>
      </c>
      <c r="G16" s="53" t="s">
        <v>57</v>
      </c>
      <c r="H16" s="43">
        <v>1.5365509259259259E-2</v>
      </c>
      <c r="I16" s="44">
        <f t="shared" si="2"/>
        <v>7.5175925925925931E-3</v>
      </c>
      <c r="J16" s="54">
        <f t="shared" si="3"/>
        <v>7.8639328703354971</v>
      </c>
      <c r="K16" s="69">
        <v>8</v>
      </c>
      <c r="L16" s="54">
        <v>1</v>
      </c>
      <c r="M16" s="43">
        <f t="shared" si="0"/>
        <v>1.5365509259259259E-2</v>
      </c>
      <c r="N16" s="45">
        <f t="shared" si="1"/>
        <v>21.497762846683479</v>
      </c>
      <c r="O16" s="46">
        <v>8</v>
      </c>
    </row>
    <row r="17" spans="1:15" s="70" customFormat="1" ht="15" customHeight="1">
      <c r="A17" s="48">
        <v>9</v>
      </c>
      <c r="B17" s="49">
        <v>131</v>
      </c>
      <c r="C17" s="50" t="s">
        <v>10</v>
      </c>
      <c r="D17" s="48">
        <v>1977</v>
      </c>
      <c r="E17" s="51"/>
      <c r="F17" s="68" t="s">
        <v>58</v>
      </c>
      <c r="G17" s="53" t="s">
        <v>57</v>
      </c>
      <c r="H17" s="43">
        <v>2.0878009259259259E-2</v>
      </c>
      <c r="I17" s="44">
        <f t="shared" si="2"/>
        <v>1.3030092592592593E-2</v>
      </c>
      <c r="J17" s="54">
        <f t="shared" si="3"/>
        <v>5.7875888372711852</v>
      </c>
      <c r="K17" s="69">
        <v>9</v>
      </c>
      <c r="L17" s="54">
        <v>1</v>
      </c>
      <c r="M17" s="43">
        <f t="shared" si="0"/>
        <v>2.0878009259259259E-2</v>
      </c>
      <c r="N17" s="45">
        <v>0</v>
      </c>
      <c r="O17" s="46">
        <v>9</v>
      </c>
    </row>
    <row r="18" spans="1:15" s="70" customFormat="1" ht="15" customHeight="1">
      <c r="A18" s="48">
        <v>10</v>
      </c>
      <c r="B18" s="49">
        <v>17777</v>
      </c>
      <c r="C18" s="50" t="s">
        <v>12</v>
      </c>
      <c r="D18" s="48">
        <v>1992</v>
      </c>
      <c r="E18" s="48" t="s">
        <v>59</v>
      </c>
      <c r="F18" s="68" t="s">
        <v>72</v>
      </c>
      <c r="G18" s="53" t="s">
        <v>57</v>
      </c>
      <c r="H18" s="43" t="s">
        <v>81</v>
      </c>
      <c r="I18" s="44"/>
      <c r="J18" s="54"/>
      <c r="K18" s="55"/>
      <c r="L18" s="54">
        <v>1</v>
      </c>
      <c r="M18" s="43"/>
      <c r="N18" s="45"/>
      <c r="O18" s="46"/>
    </row>
    <row r="19" spans="1:15" s="70" customFormat="1" ht="15" customHeight="1">
      <c r="A19" s="48">
        <v>11</v>
      </c>
      <c r="B19" s="72">
        <v>27</v>
      </c>
      <c r="C19" s="73" t="s">
        <v>32</v>
      </c>
      <c r="D19" s="74">
        <v>1977</v>
      </c>
      <c r="E19" s="74"/>
      <c r="F19" s="68" t="s">
        <v>58</v>
      </c>
      <c r="G19" s="75" t="s">
        <v>57</v>
      </c>
      <c r="H19" s="43" t="s">
        <v>81</v>
      </c>
      <c r="I19" s="44"/>
      <c r="J19" s="54"/>
      <c r="K19" s="55"/>
      <c r="L19" s="54">
        <v>1</v>
      </c>
      <c r="M19" s="43"/>
      <c r="N19" s="45"/>
      <c r="O19" s="46"/>
    </row>
    <row r="20" spans="1:15" ht="6.75" customHeight="1"/>
    <row r="21" spans="1:15">
      <c r="B21" s="24" t="s">
        <v>37</v>
      </c>
    </row>
    <row r="22" spans="1:15" ht="27" customHeight="1">
      <c r="A22" s="198" t="s">
        <v>38</v>
      </c>
      <c r="B22" s="199"/>
      <c r="C22" s="57" t="s">
        <v>39</v>
      </c>
      <c r="D22" s="27" t="s">
        <v>40</v>
      </c>
      <c r="E22" s="58" t="s">
        <v>45</v>
      </c>
      <c r="F22" s="27" t="s">
        <v>41</v>
      </c>
      <c r="G22" s="27" t="s">
        <v>82</v>
      </c>
      <c r="H22" s="200" t="s">
        <v>42</v>
      </c>
      <c r="I22" s="201"/>
      <c r="J22" s="201"/>
      <c r="K22" s="202"/>
    </row>
    <row r="23" spans="1:15" ht="15" customHeight="1">
      <c r="A23" s="166">
        <v>42742</v>
      </c>
      <c r="B23" s="167"/>
      <c r="C23" s="26" t="s">
        <v>83</v>
      </c>
      <c r="D23" s="172" t="s">
        <v>84</v>
      </c>
      <c r="E23" s="174"/>
      <c r="F23" s="174" t="s">
        <v>85</v>
      </c>
      <c r="G23" s="174" t="s">
        <v>86</v>
      </c>
      <c r="H23" s="166" t="s">
        <v>87</v>
      </c>
      <c r="I23" s="179"/>
      <c r="J23" s="179"/>
      <c r="K23" s="180"/>
    </row>
    <row r="24" spans="1:15" ht="15" customHeight="1">
      <c r="A24" s="168"/>
      <c r="B24" s="169"/>
      <c r="C24" s="26" t="s">
        <v>88</v>
      </c>
      <c r="D24" s="173"/>
      <c r="E24" s="175"/>
      <c r="F24" s="177"/>
      <c r="G24" s="177"/>
      <c r="H24" s="181"/>
      <c r="I24" s="182"/>
      <c r="J24" s="182"/>
      <c r="K24" s="183"/>
    </row>
    <row r="25" spans="1:15" ht="15" customHeight="1">
      <c r="A25" s="170"/>
      <c r="B25" s="171"/>
      <c r="C25" s="26" t="s">
        <v>89</v>
      </c>
      <c r="D25" s="173"/>
      <c r="E25" s="176"/>
      <c r="F25" s="178"/>
      <c r="G25" s="178"/>
      <c r="H25" s="184"/>
      <c r="I25" s="185"/>
      <c r="J25" s="185"/>
      <c r="K25" s="186"/>
    </row>
    <row r="26" spans="1:15" ht="32.25" customHeight="1">
      <c r="I26" s="28" t="s">
        <v>90</v>
      </c>
      <c r="J26" s="28"/>
      <c r="K26" s="28"/>
      <c r="L26" s="28"/>
    </row>
    <row r="27" spans="1:15" ht="13.5" customHeight="1">
      <c r="A27" s="76"/>
      <c r="B27" s="39"/>
      <c r="C27" s="39"/>
      <c r="D27" s="39"/>
      <c r="E27" s="39"/>
      <c r="F27" s="39"/>
      <c r="G27" s="39"/>
      <c r="H27" s="39"/>
      <c r="I27" s="28" t="s">
        <v>91</v>
      </c>
      <c r="J27" s="28"/>
      <c r="K27" s="28"/>
      <c r="L27" s="28"/>
    </row>
    <row r="28" spans="1:15">
      <c r="A28" s="28"/>
      <c r="B28" s="28"/>
      <c r="C28" s="28"/>
      <c r="D28" s="28"/>
      <c r="E28" s="28"/>
      <c r="F28" s="28"/>
      <c r="G28" s="28"/>
      <c r="H28" s="28"/>
      <c r="J28" s="28"/>
      <c r="K28" s="28"/>
      <c r="L28" s="28"/>
    </row>
    <row r="29" spans="1:15">
      <c r="A29" s="28"/>
      <c r="B29" s="28"/>
      <c r="C29" s="28"/>
      <c r="D29" s="28"/>
      <c r="E29" s="28"/>
      <c r="F29" s="28"/>
      <c r="G29" s="28"/>
      <c r="H29" s="28"/>
      <c r="J29" s="28"/>
      <c r="K29" s="28"/>
      <c r="L29" s="28"/>
    </row>
    <row r="30" spans="1:15" ht="35.25" customHeight="1">
      <c r="A30" s="164" t="s">
        <v>92</v>
      </c>
      <c r="B30" s="165"/>
      <c r="C30" s="165"/>
      <c r="D30" s="165"/>
      <c r="E30" s="165"/>
      <c r="F30" s="165"/>
      <c r="G30" s="165"/>
      <c r="H30" s="165"/>
    </row>
  </sheetData>
  <autoFilter ref="A8:O8">
    <sortState ref="A9:O19">
      <sortCondition ref="M8"/>
    </sortState>
  </autoFilter>
  <mergeCells count="13">
    <mergeCell ref="A1:O1"/>
    <mergeCell ref="A2:O2"/>
    <mergeCell ref="A3:O3"/>
    <mergeCell ref="A4:O4"/>
    <mergeCell ref="A22:B22"/>
    <mergeCell ref="H22:K22"/>
    <mergeCell ref="A30:H30"/>
    <mergeCell ref="A23:B25"/>
    <mergeCell ref="D23:D25"/>
    <mergeCell ref="E23:E25"/>
    <mergeCell ref="F23:F25"/>
    <mergeCell ref="G23:G25"/>
    <mergeCell ref="H23:K25"/>
  </mergeCells>
  <pageMargins left="0.31496062992125984" right="0.31496062992125984" top="0.15748031496062992" bottom="0.15748031496062992" header="0" footer="0"/>
  <pageSetup paperSize="9" scale="87" fitToHeight="2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5" zoomScaleNormal="70" zoomScaleSheetLayoutView="85" workbookViewId="0">
      <selection activeCell="A21" sqref="A21:XFD21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87" t="s">
        <v>123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32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32"/>
      <c r="Q2" s="32"/>
    </row>
    <row r="3" spans="1:18" ht="18.75">
      <c r="A3" s="193" t="s">
        <v>94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83"/>
      <c r="P3" s="32"/>
      <c r="Q3" s="32"/>
      <c r="R3" s="32"/>
    </row>
    <row r="4" spans="1:18" ht="19.5" customHeight="1">
      <c r="A4" s="195" t="s">
        <v>95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32"/>
      <c r="Q4" s="32"/>
    </row>
    <row r="5" spans="1:18" ht="15.75" customHeight="1">
      <c r="A5" s="33" t="s">
        <v>93</v>
      </c>
      <c r="B5" s="33" t="s">
        <v>69</v>
      </c>
      <c r="C5" s="63"/>
      <c r="D5" s="33" t="s">
        <v>61</v>
      </c>
      <c r="E5" s="63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4000</v>
      </c>
      <c r="O5" s="34" t="s">
        <v>64</v>
      </c>
      <c r="P5" s="32"/>
      <c r="Q5" s="32"/>
    </row>
    <row r="6" spans="1:18" ht="19.5" customHeight="1">
      <c r="A6" s="33"/>
      <c r="B6" s="33"/>
      <c r="C6" s="63"/>
      <c r="D6" s="63"/>
      <c r="E6" s="63"/>
      <c r="F6" s="63"/>
      <c r="G6" s="63"/>
      <c r="H6" s="33"/>
      <c r="I6" s="33"/>
      <c r="K6" s="63"/>
      <c r="L6" s="33" t="s">
        <v>65</v>
      </c>
      <c r="N6" s="80" t="s">
        <v>96</v>
      </c>
      <c r="O6" s="34" t="s">
        <v>64</v>
      </c>
      <c r="P6" s="32"/>
      <c r="Q6" s="32"/>
    </row>
    <row r="7" spans="1:18" ht="13.5" customHeight="1">
      <c r="A7" s="38" t="s">
        <v>8</v>
      </c>
      <c r="B7" s="20">
        <f>M9</f>
        <v>7.037037037037037E-3</v>
      </c>
      <c r="C7" s="78"/>
      <c r="D7" s="78"/>
      <c r="E7" s="78"/>
      <c r="F7" s="78"/>
      <c r="G7" s="78"/>
      <c r="H7" s="78"/>
      <c r="I7" s="28"/>
      <c r="J7" s="28"/>
      <c r="K7" s="28"/>
      <c r="L7" s="28"/>
      <c r="M7" s="28"/>
      <c r="N7" s="28"/>
      <c r="O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</row>
    <row r="9" spans="1:18" s="70" customFormat="1" ht="15" customHeight="1">
      <c r="A9" s="48">
        <v>1</v>
      </c>
      <c r="B9" s="49">
        <v>1123</v>
      </c>
      <c r="C9" s="50" t="s">
        <v>2</v>
      </c>
      <c r="D9" s="48">
        <v>1985</v>
      </c>
      <c r="E9" s="51" t="s">
        <v>79</v>
      </c>
      <c r="F9" s="68" t="s">
        <v>97</v>
      </c>
      <c r="G9" s="71" t="s">
        <v>60</v>
      </c>
      <c r="H9" s="43">
        <v>7.037037037037037E-3</v>
      </c>
      <c r="I9" s="44">
        <f t="shared" ref="I9:I20" si="0">H9-$H$9</f>
        <v>0</v>
      </c>
      <c r="J9" s="54">
        <f t="shared" ref="J9:J20" si="1">$N$5/(H9*24000)</f>
        <v>23.684210526315791</v>
      </c>
      <c r="K9" s="69">
        <v>1</v>
      </c>
      <c r="L9" s="54">
        <v>1</v>
      </c>
      <c r="M9" s="43">
        <f t="shared" ref="M9:M20" si="2">H9*L9</f>
        <v>7.037037037037037E-3</v>
      </c>
      <c r="N9" s="45">
        <f t="shared" ref="N9:N17" si="3">1000*(2*$B$7/M9-1)</f>
        <v>1000</v>
      </c>
      <c r="O9" s="46">
        <v>1</v>
      </c>
    </row>
    <row r="10" spans="1:18" s="70" customFormat="1" ht="15" customHeight="1">
      <c r="A10" s="48">
        <v>2</v>
      </c>
      <c r="B10" s="49">
        <v>14</v>
      </c>
      <c r="C10" s="50" t="s">
        <v>3</v>
      </c>
      <c r="D10" s="48">
        <v>1966</v>
      </c>
      <c r="E10" s="51" t="s">
        <v>71</v>
      </c>
      <c r="F10" s="52" t="s">
        <v>72</v>
      </c>
      <c r="G10" s="53" t="s">
        <v>57</v>
      </c>
      <c r="H10" s="43">
        <v>8.1944444444444452E-3</v>
      </c>
      <c r="I10" s="44">
        <f t="shared" si="0"/>
        <v>1.1574074074074082E-3</v>
      </c>
      <c r="J10" s="54">
        <f t="shared" si="1"/>
        <v>20.338983050847457</v>
      </c>
      <c r="K10" s="69">
        <v>2</v>
      </c>
      <c r="L10" s="54">
        <v>1</v>
      </c>
      <c r="M10" s="43">
        <f t="shared" si="2"/>
        <v>8.1944444444444452E-3</v>
      </c>
      <c r="N10" s="45">
        <f t="shared" si="3"/>
        <v>717.51412429378524</v>
      </c>
      <c r="O10" s="46">
        <v>2</v>
      </c>
    </row>
    <row r="11" spans="1:18" s="70" customFormat="1" ht="15" customHeight="1">
      <c r="A11" s="48">
        <v>3</v>
      </c>
      <c r="B11" s="49">
        <v>102</v>
      </c>
      <c r="C11" s="50" t="s">
        <v>9</v>
      </c>
      <c r="D11" s="48">
        <v>2003</v>
      </c>
      <c r="E11" s="48" t="s">
        <v>59</v>
      </c>
      <c r="F11" s="68" t="s">
        <v>58</v>
      </c>
      <c r="G11" s="53" t="s">
        <v>57</v>
      </c>
      <c r="H11" s="43">
        <v>9.3991898148148151E-3</v>
      </c>
      <c r="I11" s="44">
        <f t="shared" si="0"/>
        <v>2.3621527777777781E-3</v>
      </c>
      <c r="J11" s="54">
        <f t="shared" si="1"/>
        <v>17.732024775579063</v>
      </c>
      <c r="K11" s="69">
        <v>3</v>
      </c>
      <c r="L11" s="54">
        <v>0.9</v>
      </c>
      <c r="M11" s="43">
        <f t="shared" si="2"/>
        <v>8.4592708333333343E-3</v>
      </c>
      <c r="N11" s="45">
        <f t="shared" si="3"/>
        <v>663.7455344987759</v>
      </c>
      <c r="O11" s="46">
        <v>3</v>
      </c>
    </row>
    <row r="12" spans="1:18" s="70" customFormat="1" ht="15" customHeight="1">
      <c r="A12" s="48">
        <v>4</v>
      </c>
      <c r="B12" s="49">
        <v>9</v>
      </c>
      <c r="C12" s="50" t="s">
        <v>31</v>
      </c>
      <c r="D12" s="48">
        <v>2003</v>
      </c>
      <c r="E12" s="51" t="s">
        <v>75</v>
      </c>
      <c r="F12" s="68" t="s">
        <v>58</v>
      </c>
      <c r="G12" s="53" t="s">
        <v>57</v>
      </c>
      <c r="H12" s="43">
        <v>1.1111111111111112E-2</v>
      </c>
      <c r="I12" s="44">
        <f t="shared" si="0"/>
        <v>4.0740740740740746E-3</v>
      </c>
      <c r="J12" s="54">
        <f t="shared" si="1"/>
        <v>14.999999999999998</v>
      </c>
      <c r="K12" s="69">
        <v>6</v>
      </c>
      <c r="L12" s="54">
        <v>0.9</v>
      </c>
      <c r="M12" s="43">
        <f t="shared" si="2"/>
        <v>0.01</v>
      </c>
      <c r="N12" s="45">
        <f t="shared" si="3"/>
        <v>407.40740740740745</v>
      </c>
      <c r="O12" s="46">
        <v>4</v>
      </c>
    </row>
    <row r="13" spans="1:18" s="70" customFormat="1" ht="15" customHeight="1">
      <c r="A13" s="48">
        <v>5</v>
      </c>
      <c r="B13" s="49">
        <v>12</v>
      </c>
      <c r="C13" s="50" t="s">
        <v>73</v>
      </c>
      <c r="D13" s="48">
        <v>2003</v>
      </c>
      <c r="E13" s="51" t="s">
        <v>75</v>
      </c>
      <c r="F13" s="68" t="s">
        <v>58</v>
      </c>
      <c r="G13" s="53" t="s">
        <v>76</v>
      </c>
      <c r="H13" s="43">
        <v>1.1458333333333334E-2</v>
      </c>
      <c r="I13" s="44">
        <f t="shared" si="0"/>
        <v>4.4212962962962973E-3</v>
      </c>
      <c r="J13" s="54">
        <f t="shared" si="1"/>
        <v>14.545454545454545</v>
      </c>
      <c r="K13" s="69">
        <v>7</v>
      </c>
      <c r="L13" s="54">
        <v>0.9</v>
      </c>
      <c r="M13" s="43">
        <f t="shared" si="2"/>
        <v>1.03125E-2</v>
      </c>
      <c r="N13" s="45">
        <f t="shared" si="3"/>
        <v>364.75869809203141</v>
      </c>
      <c r="O13" s="46">
        <v>5</v>
      </c>
    </row>
    <row r="14" spans="1:18" s="70" customFormat="1" ht="15" customHeight="1">
      <c r="A14" s="48">
        <v>6</v>
      </c>
      <c r="B14" s="49">
        <v>16</v>
      </c>
      <c r="C14" s="50" t="s">
        <v>98</v>
      </c>
      <c r="D14" s="48">
        <v>1988</v>
      </c>
      <c r="E14" s="51"/>
      <c r="F14" s="52" t="s">
        <v>72</v>
      </c>
      <c r="G14" s="53" t="s">
        <v>57</v>
      </c>
      <c r="H14" s="43">
        <v>1.0462962962962964E-2</v>
      </c>
      <c r="I14" s="44">
        <f t="shared" si="0"/>
        <v>3.4259259259259269E-3</v>
      </c>
      <c r="J14" s="54">
        <f t="shared" si="1"/>
        <v>15.929203539823007</v>
      </c>
      <c r="K14" s="69">
        <v>4</v>
      </c>
      <c r="L14" s="54">
        <v>1</v>
      </c>
      <c r="M14" s="43">
        <f t="shared" si="2"/>
        <v>1.0462962962962964E-2</v>
      </c>
      <c r="N14" s="45">
        <f t="shared" si="3"/>
        <v>345.13274336283172</v>
      </c>
      <c r="O14" s="46">
        <v>6</v>
      </c>
    </row>
    <row r="15" spans="1:18" s="70" customFormat="1" ht="15" customHeight="1">
      <c r="A15" s="48">
        <v>7</v>
      </c>
      <c r="B15" s="49">
        <v>11</v>
      </c>
      <c r="C15" s="50" t="s">
        <v>36</v>
      </c>
      <c r="D15" s="48">
        <v>2001</v>
      </c>
      <c r="E15" s="51" t="s">
        <v>75</v>
      </c>
      <c r="F15" s="68" t="s">
        <v>58</v>
      </c>
      <c r="G15" s="53" t="s">
        <v>57</v>
      </c>
      <c r="H15" s="43">
        <v>1.1736111111111109E-2</v>
      </c>
      <c r="I15" s="44">
        <f t="shared" si="0"/>
        <v>4.6990740740740717E-3</v>
      </c>
      <c r="J15" s="54">
        <f t="shared" si="1"/>
        <v>14.201183431952664</v>
      </c>
      <c r="K15" s="69">
        <v>8</v>
      </c>
      <c r="L15" s="54">
        <v>0.9</v>
      </c>
      <c r="M15" s="43">
        <f t="shared" si="2"/>
        <v>1.0562499999999997E-2</v>
      </c>
      <c r="N15" s="45">
        <f t="shared" si="3"/>
        <v>332.45671707210198</v>
      </c>
      <c r="O15" s="46">
        <v>7</v>
      </c>
    </row>
    <row r="16" spans="1:18" s="70" customFormat="1" ht="15" customHeight="1">
      <c r="A16" s="48">
        <v>8</v>
      </c>
      <c r="B16" s="49">
        <v>707</v>
      </c>
      <c r="C16" s="50" t="s">
        <v>30</v>
      </c>
      <c r="D16" s="48">
        <v>1986</v>
      </c>
      <c r="E16" s="51" t="s">
        <v>59</v>
      </c>
      <c r="F16" s="68" t="s">
        <v>58</v>
      </c>
      <c r="G16" s="53" t="s">
        <v>57</v>
      </c>
      <c r="H16" s="43">
        <v>1.0590277777777777E-2</v>
      </c>
      <c r="I16" s="44">
        <f t="shared" si="0"/>
        <v>3.5532407407407396E-3</v>
      </c>
      <c r="J16" s="54">
        <f t="shared" si="1"/>
        <v>15.737704918032788</v>
      </c>
      <c r="K16" s="69">
        <v>5</v>
      </c>
      <c r="L16" s="54">
        <v>1</v>
      </c>
      <c r="M16" s="43">
        <f t="shared" si="2"/>
        <v>1.0590277777777777E-2</v>
      </c>
      <c r="N16" s="45">
        <f t="shared" si="3"/>
        <v>328.96174863387984</v>
      </c>
      <c r="O16" s="46">
        <v>8</v>
      </c>
    </row>
    <row r="17" spans="1:15" s="70" customFormat="1" ht="15" customHeight="1">
      <c r="A17" s="48">
        <v>9</v>
      </c>
      <c r="B17" s="49">
        <v>17</v>
      </c>
      <c r="C17" s="50" t="s">
        <v>32</v>
      </c>
      <c r="D17" s="48">
        <v>1977</v>
      </c>
      <c r="E17" s="51"/>
      <c r="F17" s="52" t="s">
        <v>58</v>
      </c>
      <c r="G17" s="53" t="s">
        <v>57</v>
      </c>
      <c r="H17" s="43">
        <v>1.3460648148148147E-2</v>
      </c>
      <c r="I17" s="44">
        <f t="shared" si="0"/>
        <v>6.42361111111111E-3</v>
      </c>
      <c r="J17" s="54">
        <f t="shared" si="1"/>
        <v>12.381771281169391</v>
      </c>
      <c r="K17" s="69">
        <v>9</v>
      </c>
      <c r="L17" s="54">
        <v>1</v>
      </c>
      <c r="M17" s="43">
        <f t="shared" si="2"/>
        <v>1.3460648148148147E-2</v>
      </c>
      <c r="N17" s="45">
        <f t="shared" si="3"/>
        <v>45.571797076526366</v>
      </c>
      <c r="O17" s="46">
        <v>9</v>
      </c>
    </row>
    <row r="18" spans="1:15" s="70" customFormat="1" ht="15" customHeight="1">
      <c r="A18" s="48">
        <v>10</v>
      </c>
      <c r="B18" s="72">
        <v>148</v>
      </c>
      <c r="C18" s="81" t="s">
        <v>10</v>
      </c>
      <c r="D18" s="74">
        <v>1977</v>
      </c>
      <c r="E18" s="74"/>
      <c r="F18" s="68" t="s">
        <v>58</v>
      </c>
      <c r="G18" s="53" t="s">
        <v>57</v>
      </c>
      <c r="H18" s="43">
        <v>1.4849537037037036E-2</v>
      </c>
      <c r="I18" s="44">
        <f t="shared" si="0"/>
        <v>7.8124999999999991E-3</v>
      </c>
      <c r="J18" s="54">
        <f t="shared" si="1"/>
        <v>11.223694466095091</v>
      </c>
      <c r="K18" s="69">
        <v>10</v>
      </c>
      <c r="L18" s="54">
        <v>1</v>
      </c>
      <c r="M18" s="43">
        <f t="shared" si="2"/>
        <v>1.4849537037037036E-2</v>
      </c>
      <c r="N18" s="45">
        <v>0</v>
      </c>
      <c r="O18" s="46">
        <v>10</v>
      </c>
    </row>
    <row r="19" spans="1:15" s="70" customFormat="1" ht="15" customHeight="1">
      <c r="A19" s="48">
        <v>11</v>
      </c>
      <c r="B19" s="49">
        <v>15</v>
      </c>
      <c r="C19" s="50" t="s">
        <v>13</v>
      </c>
      <c r="D19" s="48">
        <v>2000</v>
      </c>
      <c r="E19" s="51" t="s">
        <v>56</v>
      </c>
      <c r="F19" s="52" t="s">
        <v>99</v>
      </c>
      <c r="G19" s="53" t="s">
        <v>57</v>
      </c>
      <c r="H19" s="43">
        <v>1.6145833333333335E-2</v>
      </c>
      <c r="I19" s="44">
        <f t="shared" si="0"/>
        <v>9.1087962962962989E-3</v>
      </c>
      <c r="J19" s="54">
        <f t="shared" si="1"/>
        <v>10.322580645161288</v>
      </c>
      <c r="K19" s="69">
        <v>11</v>
      </c>
      <c r="L19" s="54">
        <v>1</v>
      </c>
      <c r="M19" s="43">
        <f t="shared" si="2"/>
        <v>1.6145833333333335E-2</v>
      </c>
      <c r="N19" s="45">
        <v>0</v>
      </c>
      <c r="O19" s="46">
        <v>11</v>
      </c>
    </row>
    <row r="20" spans="1:15" s="70" customFormat="1" ht="15" customHeight="1">
      <c r="A20" s="48">
        <v>12</v>
      </c>
      <c r="B20" s="49">
        <v>121</v>
      </c>
      <c r="C20" s="50" t="s">
        <v>11</v>
      </c>
      <c r="D20" s="48">
        <v>1998</v>
      </c>
      <c r="E20" s="48" t="s">
        <v>56</v>
      </c>
      <c r="F20" s="52" t="s">
        <v>58</v>
      </c>
      <c r="G20" s="53" t="s">
        <v>57</v>
      </c>
      <c r="H20" s="43">
        <v>1.7326388888888888E-2</v>
      </c>
      <c r="I20" s="44">
        <f t="shared" si="0"/>
        <v>1.0289351851851852E-2</v>
      </c>
      <c r="J20" s="54">
        <f t="shared" si="1"/>
        <v>9.6192384769539085</v>
      </c>
      <c r="K20" s="69">
        <v>12</v>
      </c>
      <c r="L20" s="54">
        <v>1</v>
      </c>
      <c r="M20" s="43">
        <f t="shared" si="2"/>
        <v>1.7326388888888888E-2</v>
      </c>
      <c r="N20" s="45">
        <v>0</v>
      </c>
      <c r="O20" s="46">
        <v>12</v>
      </c>
    </row>
    <row r="21" spans="1:15" s="70" customFormat="1" ht="15" customHeight="1">
      <c r="A21" s="48">
        <v>13</v>
      </c>
      <c r="B21" s="49">
        <v>8</v>
      </c>
      <c r="C21" s="50" t="s">
        <v>110</v>
      </c>
      <c r="D21" s="48">
        <v>1972</v>
      </c>
      <c r="E21" s="51"/>
      <c r="F21" s="68" t="s">
        <v>58</v>
      </c>
      <c r="G21" s="53" t="s">
        <v>80</v>
      </c>
      <c r="H21" s="43" t="s">
        <v>111</v>
      </c>
      <c r="I21" s="44"/>
      <c r="J21" s="54"/>
      <c r="K21" s="69"/>
      <c r="L21" s="54">
        <v>1</v>
      </c>
      <c r="M21" s="43"/>
      <c r="N21" s="45"/>
      <c r="O21" s="46"/>
    </row>
    <row r="22" spans="1:15" s="70" customFormat="1" ht="15" customHeight="1">
      <c r="A22" s="48">
        <v>14</v>
      </c>
      <c r="B22" s="72">
        <v>10</v>
      </c>
      <c r="C22" s="81" t="s">
        <v>109</v>
      </c>
      <c r="D22" s="74">
        <v>2004</v>
      </c>
      <c r="E22" s="48"/>
      <c r="F22" s="68" t="s">
        <v>58</v>
      </c>
      <c r="G22" s="53" t="s">
        <v>80</v>
      </c>
      <c r="H22" s="43" t="s">
        <v>111</v>
      </c>
      <c r="I22" s="44"/>
      <c r="J22" s="54"/>
      <c r="K22" s="55"/>
      <c r="L22" s="54">
        <v>0.9</v>
      </c>
      <c r="M22" s="43"/>
      <c r="N22" s="45"/>
      <c r="O22" s="46"/>
    </row>
    <row r="23" spans="1:15" s="70" customFormat="1" ht="15" customHeight="1">
      <c r="A23" s="48">
        <v>15</v>
      </c>
      <c r="B23" s="49">
        <v>13</v>
      </c>
      <c r="C23" s="81" t="s">
        <v>4</v>
      </c>
      <c r="D23" s="74">
        <v>1998</v>
      </c>
      <c r="E23" s="48" t="s">
        <v>56</v>
      </c>
      <c r="F23" s="68" t="s">
        <v>58</v>
      </c>
      <c r="G23" s="82" t="s">
        <v>100</v>
      </c>
      <c r="H23" s="43" t="s">
        <v>111</v>
      </c>
      <c r="I23" s="44"/>
      <c r="J23" s="54"/>
      <c r="K23" s="55"/>
      <c r="L23" s="54">
        <v>1</v>
      </c>
      <c r="M23" s="43"/>
      <c r="N23" s="45"/>
      <c r="O23" s="55"/>
    </row>
    <row r="24" spans="1:15" ht="6.75" customHeight="1"/>
    <row r="25" spans="1:15">
      <c r="B25" s="24" t="s">
        <v>37</v>
      </c>
    </row>
    <row r="26" spans="1:15" ht="27" customHeight="1">
      <c r="A26" s="198" t="s">
        <v>38</v>
      </c>
      <c r="B26" s="199"/>
      <c r="C26" s="64" t="s">
        <v>39</v>
      </c>
      <c r="D26" s="27" t="s">
        <v>40</v>
      </c>
      <c r="E26" s="65" t="s">
        <v>45</v>
      </c>
      <c r="F26" s="27" t="s">
        <v>41</v>
      </c>
      <c r="G26" s="27" t="s">
        <v>82</v>
      </c>
      <c r="H26" s="200" t="s">
        <v>42</v>
      </c>
      <c r="I26" s="201"/>
      <c r="J26" s="201"/>
      <c r="K26" s="202"/>
    </row>
    <row r="27" spans="1:15" ht="15" customHeight="1">
      <c r="A27" s="166">
        <v>42763</v>
      </c>
      <c r="B27" s="167"/>
      <c r="C27" s="26" t="s">
        <v>101</v>
      </c>
      <c r="D27" s="172" t="s">
        <v>102</v>
      </c>
      <c r="E27" s="174"/>
      <c r="F27" s="174" t="s">
        <v>103</v>
      </c>
      <c r="G27" s="174" t="s">
        <v>104</v>
      </c>
      <c r="H27" s="166" t="s">
        <v>105</v>
      </c>
      <c r="I27" s="179"/>
      <c r="J27" s="179"/>
      <c r="K27" s="180"/>
    </row>
    <row r="28" spans="1:15" ht="15" customHeight="1">
      <c r="A28" s="168"/>
      <c r="B28" s="169"/>
      <c r="C28" s="26" t="s">
        <v>106</v>
      </c>
      <c r="D28" s="173"/>
      <c r="E28" s="175"/>
      <c r="F28" s="177"/>
      <c r="G28" s="177"/>
      <c r="H28" s="181"/>
      <c r="I28" s="182"/>
      <c r="J28" s="182"/>
      <c r="K28" s="183"/>
    </row>
    <row r="29" spans="1:15" ht="15" customHeight="1">
      <c r="A29" s="170"/>
      <c r="B29" s="171"/>
      <c r="C29" s="26" t="s">
        <v>107</v>
      </c>
      <c r="D29" s="173"/>
      <c r="E29" s="176"/>
      <c r="F29" s="178"/>
      <c r="G29" s="178"/>
      <c r="H29" s="184"/>
      <c r="I29" s="185"/>
      <c r="J29" s="185"/>
      <c r="K29" s="186"/>
    </row>
    <row r="30" spans="1:15" ht="32.25" customHeight="1">
      <c r="I30" s="28" t="s">
        <v>90</v>
      </c>
      <c r="J30" s="28"/>
      <c r="K30" s="28"/>
      <c r="L30" s="28"/>
    </row>
    <row r="31" spans="1:15" ht="13.5" customHeight="1">
      <c r="A31" s="77"/>
      <c r="B31" s="78"/>
      <c r="C31" s="78"/>
      <c r="D31" s="78"/>
      <c r="E31" s="78"/>
      <c r="F31" s="78"/>
      <c r="G31" s="78"/>
      <c r="H31" s="78"/>
      <c r="I31" s="28" t="s">
        <v>91</v>
      </c>
      <c r="J31" s="28"/>
      <c r="K31" s="28"/>
      <c r="L31" s="28"/>
    </row>
    <row r="32" spans="1:15">
      <c r="A32" s="28"/>
      <c r="B32" s="28"/>
      <c r="C32" s="28"/>
      <c r="D32" s="28"/>
      <c r="E32" s="28"/>
      <c r="F32" s="28"/>
      <c r="G32" s="28"/>
      <c r="H32" s="28"/>
      <c r="J32" s="28"/>
      <c r="K32" s="28"/>
      <c r="L32" s="28"/>
    </row>
    <row r="33" spans="1:12">
      <c r="A33" s="28"/>
      <c r="B33" s="28"/>
      <c r="C33" s="28"/>
      <c r="D33" s="28"/>
      <c r="E33" s="28"/>
      <c r="F33" s="28"/>
      <c r="G33" s="28"/>
      <c r="H33" s="28"/>
      <c r="J33" s="28"/>
      <c r="K33" s="28"/>
      <c r="L33" s="28"/>
    </row>
    <row r="34" spans="1:12" ht="35.25" customHeight="1">
      <c r="A34" s="164" t="s">
        <v>108</v>
      </c>
      <c r="B34" s="165"/>
      <c r="C34" s="165"/>
      <c r="D34" s="165"/>
      <c r="E34" s="165"/>
      <c r="F34" s="165"/>
      <c r="G34" s="165"/>
      <c r="H34" s="165"/>
    </row>
  </sheetData>
  <autoFilter ref="A8:O8">
    <sortState ref="A9:O23">
      <sortCondition ref="M8"/>
    </sortState>
  </autoFilter>
  <mergeCells count="13">
    <mergeCell ref="A34:H34"/>
    <mergeCell ref="A27:B29"/>
    <mergeCell ref="D27:D29"/>
    <mergeCell ref="E27:E29"/>
    <mergeCell ref="F27:F29"/>
    <mergeCell ref="G27:G29"/>
    <mergeCell ref="H27:K29"/>
    <mergeCell ref="A1:O1"/>
    <mergeCell ref="A2:O2"/>
    <mergeCell ref="A3:O3"/>
    <mergeCell ref="A4:O4"/>
    <mergeCell ref="A26:B26"/>
    <mergeCell ref="H26:K26"/>
  </mergeCells>
  <pageMargins left="0.31496062992125984" right="0.31496062992125984" top="0.15748031496062992" bottom="0.15748031496062992" header="0" footer="0"/>
  <pageSetup paperSize="9" scale="84" fitToHeight="2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85" zoomScaleNormal="70" zoomScaleSheetLayoutView="85" workbookViewId="0">
      <selection activeCell="C12" sqref="C1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87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32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32"/>
      <c r="Q2" s="32"/>
    </row>
    <row r="3" spans="1:18" ht="18.75">
      <c r="A3" s="193" t="s">
        <v>120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83"/>
      <c r="P3" s="32"/>
      <c r="Q3" s="32"/>
      <c r="R3" s="32"/>
    </row>
    <row r="4" spans="1:18" ht="19.5" customHeight="1">
      <c r="A4" s="195" t="s">
        <v>121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32"/>
      <c r="Q4" s="32"/>
    </row>
    <row r="5" spans="1:18" ht="15.75" customHeight="1">
      <c r="A5" s="33" t="s">
        <v>93</v>
      </c>
      <c r="B5" s="33" t="s">
        <v>69</v>
      </c>
      <c r="C5" s="87"/>
      <c r="D5" s="33" t="s">
        <v>61</v>
      </c>
      <c r="E5" s="87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2520</v>
      </c>
      <c r="O5" s="34" t="s">
        <v>64</v>
      </c>
      <c r="P5" s="32"/>
      <c r="Q5" s="32"/>
    </row>
    <row r="6" spans="1:18" ht="19.5" customHeight="1">
      <c r="A6" s="33"/>
      <c r="B6" s="33"/>
      <c r="C6" s="87"/>
      <c r="D6" s="87"/>
      <c r="E6" s="87"/>
      <c r="F6" s="87"/>
      <c r="G6" s="87"/>
      <c r="H6" s="33"/>
      <c r="I6" s="33"/>
      <c r="K6" s="87"/>
      <c r="L6" s="33" t="s">
        <v>65</v>
      </c>
      <c r="N6" s="80">
        <v>13</v>
      </c>
      <c r="O6" s="34" t="s">
        <v>64</v>
      </c>
      <c r="P6" s="32"/>
      <c r="Q6" s="32"/>
    </row>
    <row r="7" spans="1:18" ht="13.5" customHeight="1">
      <c r="A7" s="38" t="s">
        <v>8</v>
      </c>
      <c r="B7" s="20">
        <f>M9</f>
        <v>3.9423611111111109E-3</v>
      </c>
      <c r="C7" s="86"/>
      <c r="D7" s="86"/>
      <c r="E7" s="86"/>
      <c r="F7" s="86"/>
      <c r="G7" s="86"/>
      <c r="H7" s="86"/>
      <c r="I7" s="28"/>
      <c r="J7" s="28"/>
      <c r="K7" s="28"/>
      <c r="L7" s="28"/>
      <c r="M7" s="28"/>
      <c r="N7" s="28"/>
      <c r="O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</row>
    <row r="9" spans="1:18" s="70" customFormat="1" ht="15" customHeight="1">
      <c r="A9" s="48">
        <v>1</v>
      </c>
      <c r="B9" s="49">
        <v>1123</v>
      </c>
      <c r="C9" s="50" t="s">
        <v>2</v>
      </c>
      <c r="D9" s="48">
        <v>1985</v>
      </c>
      <c r="E9" s="51" t="s">
        <v>79</v>
      </c>
      <c r="F9" s="68" t="s">
        <v>70</v>
      </c>
      <c r="G9" s="71" t="s">
        <v>60</v>
      </c>
      <c r="H9" s="43">
        <v>3.9423611111111109E-3</v>
      </c>
      <c r="I9" s="44">
        <f t="shared" ref="I9:I15" si="0">H9-$H$9</f>
        <v>0</v>
      </c>
      <c r="J9" s="54">
        <f t="shared" ref="J9:J15" si="1">$N$5/(H9*24000)</f>
        <v>26.633785450061655</v>
      </c>
      <c r="K9" s="69">
        <v>1</v>
      </c>
      <c r="L9" s="54">
        <v>1</v>
      </c>
      <c r="M9" s="43">
        <f>H9*L9</f>
        <v>3.9423611111111109E-3</v>
      </c>
      <c r="N9" s="45">
        <f>1000*(2*$B$7/M9-1)</f>
        <v>1000</v>
      </c>
      <c r="O9" s="46">
        <v>1</v>
      </c>
    </row>
    <row r="10" spans="1:18" s="70" customFormat="1" ht="15" customHeight="1">
      <c r="A10" s="48">
        <v>2</v>
      </c>
      <c r="B10" s="49">
        <v>14</v>
      </c>
      <c r="C10" s="50" t="s">
        <v>3</v>
      </c>
      <c r="D10" s="48">
        <v>1966</v>
      </c>
      <c r="E10" s="51" t="s">
        <v>71</v>
      </c>
      <c r="F10" s="52" t="s">
        <v>72</v>
      </c>
      <c r="G10" s="53" t="s">
        <v>57</v>
      </c>
      <c r="H10" s="43">
        <v>4.6025462962962964E-3</v>
      </c>
      <c r="I10" s="44">
        <f t="shared" si="0"/>
        <v>6.6018518518518553E-4</v>
      </c>
      <c r="J10" s="54">
        <f t="shared" si="1"/>
        <v>22.81345873359151</v>
      </c>
      <c r="K10" s="69">
        <v>2</v>
      </c>
      <c r="L10" s="54">
        <v>1</v>
      </c>
      <c r="M10" s="43">
        <f>H10*L10</f>
        <v>4.6025462962962964E-3</v>
      </c>
      <c r="N10" s="45">
        <f>1000*(2*$B$7/M10-1)</f>
        <v>713.12176230951047</v>
      </c>
      <c r="O10" s="46">
        <v>2</v>
      </c>
    </row>
    <row r="11" spans="1:18" s="70" customFormat="1" ht="15" customHeight="1">
      <c r="A11" s="48">
        <v>3</v>
      </c>
      <c r="B11" s="49">
        <v>13</v>
      </c>
      <c r="C11" s="50" t="s">
        <v>9</v>
      </c>
      <c r="D11" s="48">
        <v>2003</v>
      </c>
      <c r="E11" s="48" t="s">
        <v>59</v>
      </c>
      <c r="F11" s="68" t="s">
        <v>58</v>
      </c>
      <c r="G11" s="53" t="s">
        <v>57</v>
      </c>
      <c r="H11" s="43">
        <v>5.5261574074074067E-3</v>
      </c>
      <c r="I11" s="44">
        <f t="shared" si="0"/>
        <v>1.5837962962962958E-3</v>
      </c>
      <c r="J11" s="54">
        <f t="shared" si="1"/>
        <v>19.000544548234409</v>
      </c>
      <c r="K11" s="69">
        <v>3</v>
      </c>
      <c r="L11" s="54">
        <v>0.9</v>
      </c>
      <c r="M11" s="43">
        <f>H11*L11</f>
        <v>4.973541666666666E-3</v>
      </c>
      <c r="N11" s="45">
        <f>1000*(2*$B$7/M11-1)</f>
        <v>585.33350088663622</v>
      </c>
      <c r="O11" s="46">
        <v>3</v>
      </c>
    </row>
    <row r="12" spans="1:18" s="70" customFormat="1" ht="15" customHeight="1">
      <c r="A12" s="48">
        <v>4</v>
      </c>
      <c r="B12" s="49">
        <v>21</v>
      </c>
      <c r="C12" s="50" t="s">
        <v>31</v>
      </c>
      <c r="D12" s="48">
        <v>2003</v>
      </c>
      <c r="E12" s="51" t="s">
        <v>75</v>
      </c>
      <c r="F12" s="68" t="s">
        <v>58</v>
      </c>
      <c r="G12" s="53" t="s">
        <v>57</v>
      </c>
      <c r="H12" s="43">
        <v>5.746064814814815E-3</v>
      </c>
      <c r="I12" s="44">
        <f t="shared" si="0"/>
        <v>1.8037037037037041E-3</v>
      </c>
      <c r="J12" s="54">
        <f t="shared" si="1"/>
        <v>18.273375498529589</v>
      </c>
      <c r="K12" s="69">
        <v>4</v>
      </c>
      <c r="L12" s="54">
        <v>0.9</v>
      </c>
      <c r="M12" s="43">
        <f>H12*L12</f>
        <v>5.1714583333333335E-3</v>
      </c>
      <c r="N12" s="45">
        <f>1000*(2*$B$7/M12-1)</f>
        <v>524.6612684472733</v>
      </c>
      <c r="O12" s="46">
        <v>4</v>
      </c>
    </row>
    <row r="13" spans="1:18" s="70" customFormat="1" ht="15" customHeight="1">
      <c r="A13" s="48">
        <v>5</v>
      </c>
      <c r="B13" s="49">
        <v>12</v>
      </c>
      <c r="C13" s="50" t="s">
        <v>98</v>
      </c>
      <c r="D13" s="48">
        <v>1988</v>
      </c>
      <c r="E13" s="51"/>
      <c r="F13" s="52" t="s">
        <v>72</v>
      </c>
      <c r="G13" s="53" t="s">
        <v>57</v>
      </c>
      <c r="H13" s="43">
        <v>5.8630787037037037E-3</v>
      </c>
      <c r="I13" s="44">
        <f t="shared" si="0"/>
        <v>1.9207175925925928E-3</v>
      </c>
      <c r="J13" s="54">
        <f t="shared" si="1"/>
        <v>17.908679945515921</v>
      </c>
      <c r="K13" s="69">
        <v>5</v>
      </c>
      <c r="L13" s="54">
        <v>1</v>
      </c>
      <c r="M13" s="43">
        <f t="shared" ref="M13:M14" si="2">H13*L13</f>
        <v>5.8630787037037037E-3</v>
      </c>
      <c r="N13" s="45">
        <f t="shared" ref="N13:N14" si="3">1000*(2*$B$7/M13-1)</f>
        <v>344.80920701976038</v>
      </c>
      <c r="O13" s="46">
        <v>5</v>
      </c>
    </row>
    <row r="14" spans="1:18" s="70" customFormat="1" ht="15" customHeight="1">
      <c r="A14" s="48">
        <v>6</v>
      </c>
      <c r="B14" s="49">
        <v>11</v>
      </c>
      <c r="C14" s="50" t="s">
        <v>43</v>
      </c>
      <c r="D14" s="48">
        <v>2004</v>
      </c>
      <c r="E14" s="51"/>
      <c r="F14" s="68" t="s">
        <v>58</v>
      </c>
      <c r="G14" s="53" t="s">
        <v>57</v>
      </c>
      <c r="H14" s="43">
        <v>6.6069444444444439E-3</v>
      </c>
      <c r="I14" s="44">
        <f t="shared" si="0"/>
        <v>2.664583333333333E-3</v>
      </c>
      <c r="J14" s="54">
        <f t="shared" si="1"/>
        <v>15.892369140214422</v>
      </c>
      <c r="K14" s="69">
        <v>6</v>
      </c>
      <c r="L14" s="54">
        <v>0.9</v>
      </c>
      <c r="M14" s="43">
        <f t="shared" si="2"/>
        <v>5.9462499999999993E-3</v>
      </c>
      <c r="N14" s="45">
        <f t="shared" si="3"/>
        <v>325.99911241912503</v>
      </c>
      <c r="O14" s="46">
        <v>6</v>
      </c>
    </row>
    <row r="15" spans="1:18" s="70" customFormat="1" ht="15" customHeight="1">
      <c r="A15" s="48">
        <v>7</v>
      </c>
      <c r="B15" s="49">
        <v>131</v>
      </c>
      <c r="C15" s="50" t="s">
        <v>11</v>
      </c>
      <c r="D15" s="48">
        <v>1998</v>
      </c>
      <c r="E15" s="48" t="s">
        <v>56</v>
      </c>
      <c r="F15" s="52" t="s">
        <v>58</v>
      </c>
      <c r="G15" s="53" t="s">
        <v>57</v>
      </c>
      <c r="H15" s="43">
        <v>7.7589120370370364E-3</v>
      </c>
      <c r="I15" s="44">
        <f t="shared" si="0"/>
        <v>3.8165509259259255E-3</v>
      </c>
      <c r="J15" s="54">
        <f t="shared" si="1"/>
        <v>13.532825156256994</v>
      </c>
      <c r="K15" s="69">
        <v>7</v>
      </c>
      <c r="L15" s="54">
        <v>1</v>
      </c>
      <c r="M15" s="43">
        <f>H15*L15</f>
        <v>7.7589120370370364E-3</v>
      </c>
      <c r="N15" s="45">
        <f>1000*(2*$B$7/M15-1)</f>
        <v>16.214926085594605</v>
      </c>
      <c r="O15" s="46">
        <v>7</v>
      </c>
    </row>
    <row r="16" spans="1:18" s="70" customFormat="1" ht="15" customHeight="1">
      <c r="A16" s="48">
        <v>8</v>
      </c>
      <c r="B16" s="72">
        <v>48</v>
      </c>
      <c r="C16" s="81" t="s">
        <v>10</v>
      </c>
      <c r="D16" s="74">
        <v>1977</v>
      </c>
      <c r="E16" s="74"/>
      <c r="F16" s="68" t="s">
        <v>58</v>
      </c>
      <c r="G16" s="53" t="s">
        <v>57</v>
      </c>
      <c r="H16" s="43" t="s">
        <v>111</v>
      </c>
      <c r="I16" s="44"/>
      <c r="J16" s="54"/>
      <c r="K16" s="69"/>
      <c r="L16" s="54">
        <v>1</v>
      </c>
      <c r="M16" s="43"/>
      <c r="N16" s="45"/>
      <c r="O16" s="46"/>
    </row>
    <row r="17" spans="1:12" ht="6.75" customHeight="1"/>
    <row r="18" spans="1:12">
      <c r="B18" s="24" t="s">
        <v>37</v>
      </c>
    </row>
    <row r="19" spans="1:12" ht="27" customHeight="1">
      <c r="A19" s="198" t="s">
        <v>38</v>
      </c>
      <c r="B19" s="199"/>
      <c r="C19" s="83" t="s">
        <v>39</v>
      </c>
      <c r="D19" s="27" t="s">
        <v>40</v>
      </c>
      <c r="E19" s="84" t="s">
        <v>45</v>
      </c>
      <c r="F19" s="27" t="s">
        <v>41</v>
      </c>
      <c r="G19" s="27" t="s">
        <v>82</v>
      </c>
      <c r="H19" s="200" t="s">
        <v>42</v>
      </c>
      <c r="I19" s="201"/>
      <c r="J19" s="201"/>
      <c r="K19" s="202"/>
    </row>
    <row r="20" spans="1:12" ht="15" customHeight="1">
      <c r="A20" s="166">
        <v>42797</v>
      </c>
      <c r="B20" s="167"/>
      <c r="C20" s="26" t="s">
        <v>113</v>
      </c>
      <c r="D20" s="172" t="s">
        <v>114</v>
      </c>
      <c r="E20" s="174"/>
      <c r="F20" s="174" t="s">
        <v>115</v>
      </c>
      <c r="G20" s="174" t="s">
        <v>116</v>
      </c>
      <c r="H20" s="166" t="s">
        <v>117</v>
      </c>
      <c r="I20" s="179"/>
      <c r="J20" s="179"/>
      <c r="K20" s="180"/>
    </row>
    <row r="21" spans="1:12" ht="15" customHeight="1">
      <c r="A21" s="168"/>
      <c r="B21" s="169"/>
      <c r="C21" s="26" t="s">
        <v>118</v>
      </c>
      <c r="D21" s="173"/>
      <c r="E21" s="175"/>
      <c r="F21" s="177"/>
      <c r="G21" s="177"/>
      <c r="H21" s="181"/>
      <c r="I21" s="182"/>
      <c r="J21" s="182"/>
      <c r="K21" s="183"/>
    </row>
    <row r="22" spans="1:12" ht="15" customHeight="1">
      <c r="A22" s="170"/>
      <c r="B22" s="171"/>
      <c r="C22" s="26" t="s">
        <v>119</v>
      </c>
      <c r="D22" s="173"/>
      <c r="E22" s="176"/>
      <c r="F22" s="178"/>
      <c r="G22" s="178"/>
      <c r="H22" s="184"/>
      <c r="I22" s="185"/>
      <c r="J22" s="185"/>
      <c r="K22" s="186"/>
    </row>
    <row r="23" spans="1:12" ht="32.25" customHeight="1">
      <c r="I23" s="28"/>
      <c r="J23" s="28"/>
      <c r="K23" s="28"/>
      <c r="L23" s="28"/>
    </row>
    <row r="24" spans="1:12" ht="13.5" customHeight="1">
      <c r="A24" s="85"/>
      <c r="B24" s="86"/>
      <c r="C24" s="86"/>
      <c r="D24" s="86"/>
      <c r="E24" s="86"/>
      <c r="F24" s="86"/>
      <c r="G24" s="86"/>
      <c r="H24" s="86"/>
      <c r="I24" s="28"/>
      <c r="J24" s="28"/>
      <c r="K24" s="28"/>
      <c r="L24" s="28"/>
    </row>
    <row r="25" spans="1:12">
      <c r="A25" s="28"/>
      <c r="B25" s="28"/>
      <c r="C25" s="28"/>
      <c r="D25" s="28"/>
      <c r="E25" s="28"/>
      <c r="F25" s="28"/>
      <c r="G25" s="28"/>
      <c r="H25" s="28"/>
      <c r="J25" s="28"/>
      <c r="K25" s="28"/>
      <c r="L25" s="28"/>
    </row>
    <row r="26" spans="1:12">
      <c r="A26" s="28"/>
      <c r="B26" s="28"/>
      <c r="C26" s="28"/>
      <c r="D26" s="28"/>
      <c r="E26" s="28"/>
      <c r="F26" s="28"/>
      <c r="G26" s="28"/>
      <c r="H26" s="28"/>
      <c r="J26" s="28"/>
      <c r="K26" s="28"/>
      <c r="L26" s="28"/>
    </row>
    <row r="27" spans="1:12" ht="35.25" customHeight="1">
      <c r="A27" s="164" t="s">
        <v>125</v>
      </c>
      <c r="B27" s="165"/>
      <c r="C27" s="165"/>
      <c r="D27" s="165"/>
      <c r="E27" s="165"/>
      <c r="F27" s="165"/>
      <c r="G27" s="165"/>
      <c r="H27" s="165"/>
    </row>
  </sheetData>
  <autoFilter ref="A8:O8">
    <sortState ref="A9:O16">
      <sortCondition ref="M8"/>
    </sortState>
  </autoFilter>
  <mergeCells count="13">
    <mergeCell ref="A27:H27"/>
    <mergeCell ref="A20:B22"/>
    <mergeCell ref="D20:D22"/>
    <mergeCell ref="E20:E22"/>
    <mergeCell ref="F20:F22"/>
    <mergeCell ref="G20:G22"/>
    <mergeCell ref="H20:K22"/>
    <mergeCell ref="A1:O1"/>
    <mergeCell ref="A2:O2"/>
    <mergeCell ref="A3:O3"/>
    <mergeCell ref="A4:O4"/>
    <mergeCell ref="A19:B19"/>
    <mergeCell ref="H19:K19"/>
  </mergeCells>
  <pageMargins left="0.31496062992125984" right="0.31496062992125984" top="0.15748031496062992" bottom="0.15748031496062992" header="0" footer="0"/>
  <pageSetup paperSize="9" scale="84" fitToHeight="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="85" zoomScaleNormal="70" zoomScaleSheetLayoutView="85" workbookViewId="0">
      <selection activeCell="G22" sqref="G22:G24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87" t="s">
        <v>126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32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32"/>
      <c r="Q2" s="32"/>
    </row>
    <row r="3" spans="1:18" ht="18.75">
      <c r="A3" s="193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83"/>
      <c r="P3" s="32"/>
      <c r="Q3" s="32"/>
      <c r="R3" s="32"/>
    </row>
    <row r="4" spans="1:18" ht="19.5" customHeight="1">
      <c r="A4" s="195" t="s">
        <v>128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7"/>
      <c r="P4" s="32"/>
      <c r="Q4" s="32"/>
    </row>
    <row r="5" spans="1:18" ht="15.75" customHeight="1">
      <c r="A5" s="33" t="s">
        <v>93</v>
      </c>
      <c r="B5" s="33" t="s">
        <v>69</v>
      </c>
      <c r="C5" s="91"/>
      <c r="D5" s="33" t="s">
        <v>61</v>
      </c>
      <c r="E5" s="91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3300</v>
      </c>
      <c r="O5" s="34" t="s">
        <v>64</v>
      </c>
      <c r="P5" s="32"/>
      <c r="Q5" s="32"/>
    </row>
    <row r="6" spans="1:18" ht="19.5" customHeight="1">
      <c r="A6" s="33"/>
      <c r="B6" s="33"/>
      <c r="C6" s="91"/>
      <c r="D6" s="91"/>
      <c r="E6" s="91"/>
      <c r="F6" s="91"/>
      <c r="G6" s="91"/>
      <c r="H6" s="33"/>
      <c r="I6" s="33"/>
      <c r="K6" s="91"/>
      <c r="L6" s="33" t="s">
        <v>65</v>
      </c>
      <c r="N6" s="80">
        <v>35</v>
      </c>
      <c r="O6" s="34" t="s">
        <v>64</v>
      </c>
      <c r="P6" s="32"/>
      <c r="Q6" s="32"/>
    </row>
    <row r="7" spans="1:18" ht="13.5" customHeight="1">
      <c r="A7" s="38" t="s">
        <v>8</v>
      </c>
      <c r="B7" s="20">
        <f>M9</f>
        <v>6.4478009259259263E-3</v>
      </c>
      <c r="C7" s="90"/>
      <c r="D7" s="90"/>
      <c r="E7" s="90"/>
      <c r="F7" s="90"/>
      <c r="G7" s="90"/>
      <c r="H7" s="90"/>
      <c r="I7" s="28"/>
      <c r="J7" s="28"/>
      <c r="K7" s="28"/>
      <c r="L7" s="28"/>
      <c r="M7" s="28"/>
      <c r="N7" s="28"/>
      <c r="O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</row>
    <row r="9" spans="1:18" s="70" customFormat="1" ht="15" customHeight="1">
      <c r="A9" s="48">
        <v>1</v>
      </c>
      <c r="B9" s="49">
        <v>1123</v>
      </c>
      <c r="C9" s="50" t="s">
        <v>2</v>
      </c>
      <c r="D9" s="48">
        <v>1985</v>
      </c>
      <c r="E9" s="51" t="s">
        <v>79</v>
      </c>
      <c r="F9" s="68" t="s">
        <v>70</v>
      </c>
      <c r="G9" s="71" t="s">
        <v>60</v>
      </c>
      <c r="H9" s="43">
        <v>6.4478009259259263E-3</v>
      </c>
      <c r="I9" s="44">
        <f t="shared" ref="I9:I15" si="0">H9-$H$9</f>
        <v>0</v>
      </c>
      <c r="J9" s="54">
        <f t="shared" ref="J9:J15" si="1">$N$5/(H9*24000)</f>
        <v>21.325100073596722</v>
      </c>
      <c r="K9" s="69">
        <v>1</v>
      </c>
      <c r="L9" s="54">
        <v>1</v>
      </c>
      <c r="M9" s="43">
        <f t="shared" ref="M9:M15" si="2">H9*L9</f>
        <v>6.4478009259259263E-3</v>
      </c>
      <c r="N9" s="45">
        <f>1000*(2*$B$7/M9-1)</f>
        <v>1000</v>
      </c>
      <c r="O9" s="46">
        <v>1</v>
      </c>
    </row>
    <row r="10" spans="1:18" s="70" customFormat="1" ht="15" customHeight="1">
      <c r="A10" s="48">
        <v>2</v>
      </c>
      <c r="B10" s="49">
        <v>8</v>
      </c>
      <c r="C10" s="50" t="s">
        <v>9</v>
      </c>
      <c r="D10" s="48">
        <v>2003</v>
      </c>
      <c r="E10" s="48" t="s">
        <v>59</v>
      </c>
      <c r="F10" s="68" t="s">
        <v>58</v>
      </c>
      <c r="G10" s="53" t="s">
        <v>57</v>
      </c>
      <c r="H10" s="43">
        <v>8.3392361111111115E-3</v>
      </c>
      <c r="I10" s="44">
        <f t="shared" si="0"/>
        <v>1.8914351851851852E-3</v>
      </c>
      <c r="J10" s="54">
        <f t="shared" si="1"/>
        <v>16.488320772785944</v>
      </c>
      <c r="K10" s="69">
        <v>2</v>
      </c>
      <c r="L10" s="54">
        <v>0.9</v>
      </c>
      <c r="M10" s="43">
        <f t="shared" si="2"/>
        <v>7.5053125000000007E-3</v>
      </c>
      <c r="N10" s="45">
        <f>1000*(2*$B$7/M10-1)</f>
        <v>718.19652437548086</v>
      </c>
      <c r="O10" s="46">
        <v>2</v>
      </c>
    </row>
    <row r="11" spans="1:18" s="70" customFormat="1" ht="15" customHeight="1">
      <c r="A11" s="48">
        <v>4</v>
      </c>
      <c r="B11" s="49">
        <v>14</v>
      </c>
      <c r="C11" s="50" t="s">
        <v>31</v>
      </c>
      <c r="D11" s="48">
        <v>2003</v>
      </c>
      <c r="E11" s="51" t="s">
        <v>75</v>
      </c>
      <c r="F11" s="68" t="s">
        <v>58</v>
      </c>
      <c r="G11" s="53" t="s">
        <v>57</v>
      </c>
      <c r="H11" s="43">
        <v>9.4508101851851854E-3</v>
      </c>
      <c r="I11" s="44">
        <f t="shared" si="0"/>
        <v>3.0030092592592591E-3</v>
      </c>
      <c r="J11" s="54">
        <f t="shared" si="1"/>
        <v>14.549017206539709</v>
      </c>
      <c r="K11" s="69">
        <v>4</v>
      </c>
      <c r="L11" s="54">
        <v>0.9</v>
      </c>
      <c r="M11" s="43">
        <f t="shared" si="2"/>
        <v>8.5057291666666666E-3</v>
      </c>
      <c r="N11" s="45">
        <f>1000*(2*$B$7/M11-1)</f>
        <v>516.10774328305411</v>
      </c>
      <c r="O11" s="46">
        <v>3</v>
      </c>
    </row>
    <row r="12" spans="1:18" s="70" customFormat="1" ht="15" customHeight="1">
      <c r="A12" s="48">
        <v>3</v>
      </c>
      <c r="B12" s="49">
        <v>707</v>
      </c>
      <c r="C12" s="50" t="s">
        <v>30</v>
      </c>
      <c r="D12" s="48">
        <v>1986</v>
      </c>
      <c r="E12" s="51" t="s">
        <v>59</v>
      </c>
      <c r="F12" s="68" t="s">
        <v>58</v>
      </c>
      <c r="G12" s="53" t="s">
        <v>57</v>
      </c>
      <c r="H12" s="43">
        <v>9.258564814814815E-3</v>
      </c>
      <c r="I12" s="44">
        <f t="shared" si="0"/>
        <v>2.8107638888888887E-3</v>
      </c>
      <c r="J12" s="54">
        <f t="shared" si="1"/>
        <v>14.851113833537516</v>
      </c>
      <c r="K12" s="69">
        <v>3</v>
      </c>
      <c r="L12" s="54">
        <v>1</v>
      </c>
      <c r="M12" s="43">
        <f t="shared" si="2"/>
        <v>9.258564814814815E-3</v>
      </c>
      <c r="N12" s="45">
        <f>1000*(2*$B$7/M12-1)</f>
        <v>392.82946220966573</v>
      </c>
      <c r="O12" s="46">
        <v>4</v>
      </c>
    </row>
    <row r="13" spans="1:18" s="70" customFormat="1" ht="15" customHeight="1">
      <c r="A13" s="48">
        <v>5</v>
      </c>
      <c r="B13" s="49">
        <v>9</v>
      </c>
      <c r="C13" s="50" t="s">
        <v>43</v>
      </c>
      <c r="D13" s="48">
        <v>2004</v>
      </c>
      <c r="E13" s="51"/>
      <c r="F13" s="68" t="s">
        <v>58</v>
      </c>
      <c r="G13" s="53" t="s">
        <v>57</v>
      </c>
      <c r="H13" s="43">
        <v>1.2934143518518517E-2</v>
      </c>
      <c r="I13" s="44">
        <f t="shared" si="0"/>
        <v>6.4863425925925904E-3</v>
      </c>
      <c r="J13" s="54">
        <f t="shared" si="1"/>
        <v>10.63077735322279</v>
      </c>
      <c r="K13" s="69">
        <v>5</v>
      </c>
      <c r="L13" s="54">
        <v>0.9</v>
      </c>
      <c r="M13" s="43">
        <f t="shared" si="2"/>
        <v>1.1640729166666666E-2</v>
      </c>
      <c r="N13" s="45">
        <f>1000*(2*$B$7/M13-1)</f>
        <v>107.800178770461</v>
      </c>
      <c r="O13" s="46">
        <v>5</v>
      </c>
    </row>
    <row r="14" spans="1:18" s="70" customFormat="1" ht="15" customHeight="1">
      <c r="A14" s="48">
        <v>6</v>
      </c>
      <c r="B14" s="72">
        <v>13</v>
      </c>
      <c r="C14" s="81" t="s">
        <v>10</v>
      </c>
      <c r="D14" s="74">
        <v>1977</v>
      </c>
      <c r="E14" s="74"/>
      <c r="F14" s="68" t="s">
        <v>58</v>
      </c>
      <c r="G14" s="53" t="s">
        <v>57</v>
      </c>
      <c r="H14" s="43">
        <v>1.456388888888889E-2</v>
      </c>
      <c r="I14" s="44">
        <f t="shared" si="0"/>
        <v>8.1160879629629638E-3</v>
      </c>
      <c r="J14" s="54">
        <f t="shared" si="1"/>
        <v>9.4411596414266636</v>
      </c>
      <c r="K14" s="69">
        <v>6</v>
      </c>
      <c r="L14" s="54">
        <v>1</v>
      </c>
      <c r="M14" s="43">
        <f t="shared" si="2"/>
        <v>1.456388888888889E-2</v>
      </c>
      <c r="N14" s="45">
        <v>0</v>
      </c>
      <c r="O14" s="46">
        <v>6</v>
      </c>
    </row>
    <row r="15" spans="1:18" s="70" customFormat="1" ht="15" customHeight="1">
      <c r="A15" s="48">
        <v>7</v>
      </c>
      <c r="B15" s="72">
        <v>6</v>
      </c>
      <c r="C15" s="81" t="s">
        <v>136</v>
      </c>
      <c r="D15" s="74">
        <v>1982</v>
      </c>
      <c r="E15" s="74"/>
      <c r="F15" s="68" t="s">
        <v>58</v>
      </c>
      <c r="G15" s="53" t="s">
        <v>57</v>
      </c>
      <c r="H15" s="43">
        <v>1.6724074074074075E-2</v>
      </c>
      <c r="I15" s="44">
        <f t="shared" si="0"/>
        <v>1.0276273148148149E-2</v>
      </c>
      <c r="J15" s="54">
        <f t="shared" si="1"/>
        <v>8.2216808769792937</v>
      </c>
      <c r="K15" s="69">
        <v>7</v>
      </c>
      <c r="L15" s="54">
        <v>1</v>
      </c>
      <c r="M15" s="43">
        <f t="shared" si="2"/>
        <v>1.6724074074074075E-2</v>
      </c>
      <c r="N15" s="45">
        <v>0</v>
      </c>
      <c r="O15" s="46">
        <v>7</v>
      </c>
    </row>
    <row r="16" spans="1:18" s="70" customFormat="1" ht="15" customHeight="1">
      <c r="A16" s="48">
        <v>8</v>
      </c>
      <c r="B16" s="72">
        <v>7</v>
      </c>
      <c r="C16" s="81" t="s">
        <v>137</v>
      </c>
      <c r="D16" s="74">
        <v>2007</v>
      </c>
      <c r="E16" s="74"/>
      <c r="F16" s="68" t="s">
        <v>140</v>
      </c>
      <c r="G16" s="53" t="s">
        <v>141</v>
      </c>
      <c r="H16" s="43" t="s">
        <v>143</v>
      </c>
      <c r="I16" s="44"/>
      <c r="J16" s="54"/>
      <c r="K16" s="69"/>
      <c r="L16" s="54">
        <v>0.9</v>
      </c>
      <c r="M16" s="43"/>
      <c r="N16" s="45"/>
      <c r="O16" s="46"/>
    </row>
    <row r="17" spans="1:20" s="70" customFormat="1" ht="15" customHeight="1">
      <c r="A17" s="48">
        <v>9</v>
      </c>
      <c r="B17" s="72">
        <v>10</v>
      </c>
      <c r="C17" s="81" t="s">
        <v>138</v>
      </c>
      <c r="D17" s="74">
        <v>2003</v>
      </c>
      <c r="E17" s="74"/>
      <c r="F17" s="68" t="s">
        <v>58</v>
      </c>
      <c r="G17" s="53" t="s">
        <v>141</v>
      </c>
      <c r="H17" s="43" t="s">
        <v>143</v>
      </c>
      <c r="I17" s="44"/>
      <c r="J17" s="54"/>
      <c r="K17" s="69"/>
      <c r="L17" s="54">
        <v>0.9</v>
      </c>
      <c r="M17" s="43"/>
      <c r="N17" s="45"/>
      <c r="O17" s="46"/>
    </row>
    <row r="18" spans="1:20" s="70" customFormat="1" ht="15" customHeight="1">
      <c r="A18" s="48">
        <v>10</v>
      </c>
      <c r="B18" s="72">
        <v>11</v>
      </c>
      <c r="C18" s="81" t="s">
        <v>139</v>
      </c>
      <c r="D18" s="74">
        <v>2004</v>
      </c>
      <c r="E18" s="74"/>
      <c r="F18" s="68" t="s">
        <v>140</v>
      </c>
      <c r="G18" s="53" t="s">
        <v>142</v>
      </c>
      <c r="H18" s="43" t="s">
        <v>143</v>
      </c>
      <c r="I18" s="44"/>
      <c r="J18" s="54"/>
      <c r="K18" s="69"/>
      <c r="L18" s="54">
        <v>0.9</v>
      </c>
      <c r="M18" s="43"/>
      <c r="N18" s="45"/>
      <c r="O18" s="46"/>
    </row>
    <row r="19" spans="1:20" ht="6.75" customHeight="1"/>
    <row r="20" spans="1:20">
      <c r="B20" s="24" t="s">
        <v>37</v>
      </c>
    </row>
    <row r="21" spans="1:20" ht="27" customHeight="1">
      <c r="A21" s="198" t="s">
        <v>38</v>
      </c>
      <c r="B21" s="199"/>
      <c r="C21" s="92" t="s">
        <v>39</v>
      </c>
      <c r="D21" s="27" t="s">
        <v>40</v>
      </c>
      <c r="E21" s="93" t="s">
        <v>45</v>
      </c>
      <c r="F21" s="27" t="s">
        <v>41</v>
      </c>
      <c r="G21" s="27" t="s">
        <v>82</v>
      </c>
      <c r="H21" s="200" t="s">
        <v>42</v>
      </c>
      <c r="I21" s="201"/>
      <c r="J21" s="201"/>
      <c r="K21" s="202"/>
    </row>
    <row r="22" spans="1:20" ht="15" customHeight="1">
      <c r="A22" s="166">
        <v>42826</v>
      </c>
      <c r="B22" s="167"/>
      <c r="C22" s="26" t="s">
        <v>129</v>
      </c>
      <c r="D22" s="172" t="s">
        <v>114</v>
      </c>
      <c r="E22" s="174"/>
      <c r="F22" s="174" t="s">
        <v>130</v>
      </c>
      <c r="G22" s="174" t="s">
        <v>131</v>
      </c>
      <c r="H22" s="166" t="s">
        <v>132</v>
      </c>
      <c r="I22" s="179"/>
      <c r="J22" s="179"/>
      <c r="K22" s="180"/>
    </row>
    <row r="23" spans="1:20" ht="15" customHeight="1">
      <c r="A23" s="168"/>
      <c r="B23" s="169"/>
      <c r="C23" s="26" t="s">
        <v>133</v>
      </c>
      <c r="D23" s="173"/>
      <c r="E23" s="175"/>
      <c r="F23" s="177"/>
      <c r="G23" s="177"/>
      <c r="H23" s="181"/>
      <c r="I23" s="182"/>
      <c r="J23" s="182"/>
      <c r="K23" s="183"/>
    </row>
    <row r="24" spans="1:20" ht="15" customHeight="1">
      <c r="A24" s="170"/>
      <c r="B24" s="171"/>
      <c r="C24" s="26" t="s">
        <v>134</v>
      </c>
      <c r="D24" s="173"/>
      <c r="E24" s="176"/>
      <c r="F24" s="178"/>
      <c r="G24" s="178"/>
      <c r="H24" s="184"/>
      <c r="I24" s="185"/>
      <c r="J24" s="185"/>
      <c r="K24" s="186"/>
    </row>
    <row r="25" spans="1:20" ht="32.25" customHeight="1">
      <c r="I25" s="28"/>
      <c r="J25" s="28"/>
      <c r="K25" s="28"/>
      <c r="L25" s="28"/>
    </row>
    <row r="26" spans="1:20" s="96" customFormat="1" ht="15" customHeight="1">
      <c r="A26" s="203" t="s">
        <v>144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95"/>
      <c r="T26" s="95"/>
    </row>
    <row r="27" spans="1:20" s="96" customFormat="1" ht="15" customHeight="1">
      <c r="A27" s="203" t="s">
        <v>145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95"/>
      <c r="T27" s="95"/>
    </row>
    <row r="28" spans="1:20" s="96" customFormat="1" ht="15" customHeight="1">
      <c r="A28" s="203" t="s">
        <v>146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95"/>
      <c r="T28" s="95"/>
    </row>
    <row r="29" spans="1:20">
      <c r="A29" s="28"/>
      <c r="B29" s="28"/>
      <c r="C29" s="28"/>
      <c r="D29" s="28"/>
      <c r="E29" s="28"/>
      <c r="F29" s="28"/>
      <c r="G29" s="28"/>
      <c r="H29" s="28"/>
      <c r="J29" s="28"/>
      <c r="K29" s="28"/>
      <c r="L29" s="28"/>
    </row>
    <row r="30" spans="1:20" ht="39.75" customHeight="1">
      <c r="A30" s="164" t="s">
        <v>135</v>
      </c>
      <c r="B30" s="182"/>
      <c r="C30" s="182"/>
      <c r="D30" s="182"/>
      <c r="E30" s="182"/>
      <c r="F30" s="182"/>
      <c r="G30" s="182"/>
      <c r="H30" s="90"/>
      <c r="I30" s="94"/>
      <c r="J30" s="28"/>
      <c r="K30" s="28"/>
      <c r="L30" s="28"/>
    </row>
  </sheetData>
  <autoFilter ref="A8:O8">
    <sortState ref="A9:O18">
      <sortCondition ref="M8"/>
    </sortState>
  </autoFilter>
  <mergeCells count="16">
    <mergeCell ref="A1:O1"/>
    <mergeCell ref="A2:O2"/>
    <mergeCell ref="A3:O3"/>
    <mergeCell ref="A4:O4"/>
    <mergeCell ref="A21:B21"/>
    <mergeCell ref="H21:K21"/>
    <mergeCell ref="A30:G30"/>
    <mergeCell ref="A27:R27"/>
    <mergeCell ref="A28:R28"/>
    <mergeCell ref="A26:R26"/>
    <mergeCell ref="A22:B24"/>
    <mergeCell ref="D22:D24"/>
    <mergeCell ref="E22:E24"/>
    <mergeCell ref="F22:F24"/>
    <mergeCell ref="G22:G24"/>
    <mergeCell ref="H22:K24"/>
  </mergeCells>
  <pageMargins left="0.31496062992125984" right="0.31496062992125984" top="0.15748031496062992" bottom="0.15748031496062992" header="0" footer="0"/>
  <pageSetup paperSize="9" scale="84" fitToHeight="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85" zoomScaleNormal="70" zoomScaleSheetLayoutView="85" workbookViewId="0">
      <selection activeCell="A16" sqref="A16:XFD16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147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148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149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93</v>
      </c>
      <c r="B5" s="33" t="s">
        <v>69</v>
      </c>
      <c r="C5" s="98"/>
      <c r="D5" s="33" t="s">
        <v>61</v>
      </c>
      <c r="E5" s="98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3200</v>
      </c>
      <c r="O5" s="37"/>
      <c r="P5" s="34" t="s">
        <v>64</v>
      </c>
      <c r="Q5" s="32"/>
    </row>
    <row r="6" spans="1:18" ht="19.5" customHeight="1">
      <c r="A6" s="33"/>
      <c r="B6" s="33"/>
      <c r="C6" s="98"/>
      <c r="D6" s="98"/>
      <c r="E6" s="98"/>
      <c r="F6" s="98"/>
      <c r="G6" s="98"/>
      <c r="H6" s="33"/>
      <c r="I6" s="33"/>
      <c r="K6" s="98"/>
      <c r="L6" s="33" t="s">
        <v>65</v>
      </c>
      <c r="N6" s="80">
        <v>35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6.6175925925925925E-3</v>
      </c>
      <c r="C7" s="97"/>
      <c r="D7" s="97"/>
      <c r="E7" s="97"/>
      <c r="F7" s="97"/>
      <c r="G7" s="97"/>
      <c r="H7" s="97"/>
      <c r="I7" s="28"/>
      <c r="J7" s="28"/>
      <c r="K7" s="28"/>
      <c r="L7" s="101" t="s">
        <v>151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1123</v>
      </c>
      <c r="C9" s="50" t="s">
        <v>2</v>
      </c>
      <c r="D9" s="48">
        <v>1985</v>
      </c>
      <c r="E9" s="51" t="s">
        <v>79</v>
      </c>
      <c r="F9" s="68" t="s">
        <v>72</v>
      </c>
      <c r="G9" s="71" t="s">
        <v>60</v>
      </c>
      <c r="H9" s="43">
        <v>6.6175925925925925E-3</v>
      </c>
      <c r="I9" s="44">
        <f t="shared" ref="I9:I15" si="0">H9-$H$9</f>
        <v>0</v>
      </c>
      <c r="J9" s="54">
        <f t="shared" ref="J9:J15" si="1">$N$5/(H9*24000)</f>
        <v>20.148313977892823</v>
      </c>
      <c r="K9" s="69">
        <v>1</v>
      </c>
      <c r="L9" s="54">
        <v>1</v>
      </c>
      <c r="M9" s="43">
        <f t="shared" ref="M9:M15" si="2">H9*L9</f>
        <v>6.6175925925925925E-3</v>
      </c>
      <c r="N9" s="45">
        <f t="shared" ref="N9:N15" si="3"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14</v>
      </c>
      <c r="C10" s="50" t="s">
        <v>3</v>
      </c>
      <c r="D10" s="48">
        <v>1966</v>
      </c>
      <c r="E10" s="51" t="s">
        <v>71</v>
      </c>
      <c r="F10" s="52" t="s">
        <v>72</v>
      </c>
      <c r="G10" s="53" t="s">
        <v>57</v>
      </c>
      <c r="H10" s="43">
        <v>6.6385416666666667E-3</v>
      </c>
      <c r="I10" s="44">
        <f t="shared" si="0"/>
        <v>2.0949074074074273E-5</v>
      </c>
      <c r="J10" s="54">
        <f t="shared" si="1"/>
        <v>20.084732465087086</v>
      </c>
      <c r="K10" s="69">
        <v>2</v>
      </c>
      <c r="L10" s="54">
        <v>1</v>
      </c>
      <c r="M10" s="43">
        <f t="shared" si="2"/>
        <v>6.6385416666666667E-3</v>
      </c>
      <c r="N10" s="45">
        <f t="shared" si="3"/>
        <v>993.68865177746386</v>
      </c>
      <c r="O10" s="46">
        <v>2</v>
      </c>
      <c r="P10" s="102"/>
    </row>
    <row r="11" spans="1:18" s="70" customFormat="1" ht="15" customHeight="1">
      <c r="A11" s="48">
        <v>3</v>
      </c>
      <c r="B11" s="49">
        <v>20</v>
      </c>
      <c r="C11" s="50" t="s">
        <v>44</v>
      </c>
      <c r="D11" s="48">
        <v>2006</v>
      </c>
      <c r="E11" s="51"/>
      <c r="F11" s="52" t="s">
        <v>159</v>
      </c>
      <c r="G11" s="53" t="s">
        <v>160</v>
      </c>
      <c r="H11" s="43">
        <v>8.6768518518518523E-3</v>
      </c>
      <c r="I11" s="44">
        <f t="shared" si="0"/>
        <v>2.0592592592592598E-3</v>
      </c>
      <c r="J11" s="54">
        <f t="shared" si="1"/>
        <v>15.36655639739622</v>
      </c>
      <c r="K11" s="69">
        <v>3</v>
      </c>
      <c r="L11" s="54">
        <v>0.9</v>
      </c>
      <c r="M11" s="43">
        <f t="shared" si="2"/>
        <v>7.8091666666666674E-3</v>
      </c>
      <c r="N11" s="45">
        <f t="shared" si="3"/>
        <v>694.82682981775906</v>
      </c>
      <c r="O11" s="46">
        <v>3</v>
      </c>
      <c r="P11" s="102"/>
    </row>
    <row r="12" spans="1:18" s="70" customFormat="1" ht="15" customHeight="1">
      <c r="A12" s="48">
        <v>4</v>
      </c>
      <c r="B12" s="49">
        <v>9</v>
      </c>
      <c r="C12" s="50" t="s">
        <v>9</v>
      </c>
      <c r="D12" s="48">
        <v>2003</v>
      </c>
      <c r="E12" s="48" t="s">
        <v>59</v>
      </c>
      <c r="F12" s="68" t="s">
        <v>58</v>
      </c>
      <c r="G12" s="53" t="s">
        <v>57</v>
      </c>
      <c r="H12" s="43">
        <v>9.0309027777777783E-3</v>
      </c>
      <c r="I12" s="44">
        <f t="shared" si="0"/>
        <v>2.4133101851851859E-3</v>
      </c>
      <c r="J12" s="54">
        <f t="shared" si="1"/>
        <v>14.764120112268829</v>
      </c>
      <c r="K12" s="69">
        <v>4</v>
      </c>
      <c r="L12" s="54">
        <v>0.9</v>
      </c>
      <c r="M12" s="43">
        <f t="shared" si="2"/>
        <v>8.1278125000000014E-3</v>
      </c>
      <c r="N12" s="45">
        <f t="shared" si="3"/>
        <v>628.3821981849585</v>
      </c>
      <c r="O12" s="46">
        <v>4</v>
      </c>
      <c r="P12" s="46"/>
    </row>
    <row r="13" spans="1:18" s="70" customFormat="1" ht="15" customHeight="1">
      <c r="A13" s="48">
        <v>5</v>
      </c>
      <c r="B13" s="49">
        <v>23</v>
      </c>
      <c r="C13" s="50" t="s">
        <v>2</v>
      </c>
      <c r="D13" s="48">
        <v>1985</v>
      </c>
      <c r="E13" s="51" t="s">
        <v>79</v>
      </c>
      <c r="F13" s="68" t="s">
        <v>58</v>
      </c>
      <c r="G13" s="71" t="s">
        <v>60</v>
      </c>
      <c r="H13" s="43">
        <v>8.6587962962962964E-3</v>
      </c>
      <c r="I13" s="44">
        <f t="shared" si="0"/>
        <v>2.0412037037037039E-3</v>
      </c>
      <c r="J13" s="54">
        <f t="shared" si="1"/>
        <v>15.398599155215742</v>
      </c>
      <c r="K13" s="103" t="s">
        <v>158</v>
      </c>
      <c r="L13" s="54">
        <v>1</v>
      </c>
      <c r="M13" s="43">
        <f t="shared" si="2"/>
        <v>8.6587962962962964E-3</v>
      </c>
      <c r="N13" s="45">
        <f t="shared" si="3"/>
        <v>528.52483558787355</v>
      </c>
      <c r="O13" s="46" t="s">
        <v>158</v>
      </c>
      <c r="P13" s="46"/>
    </row>
    <row r="14" spans="1:18" s="70" customFormat="1" ht="15" customHeight="1">
      <c r="A14" s="48">
        <v>6</v>
      </c>
      <c r="B14" s="49">
        <v>12</v>
      </c>
      <c r="C14" s="50" t="s">
        <v>35</v>
      </c>
      <c r="D14" s="48">
        <v>1972</v>
      </c>
      <c r="E14" s="48"/>
      <c r="F14" s="68" t="s">
        <v>161</v>
      </c>
      <c r="G14" s="53" t="s">
        <v>57</v>
      </c>
      <c r="H14" s="43">
        <v>9.5192129629629637E-3</v>
      </c>
      <c r="I14" s="44">
        <f t="shared" si="0"/>
        <v>2.9016203703703712E-3</v>
      </c>
      <c r="J14" s="54">
        <f t="shared" si="1"/>
        <v>14.006760207183326</v>
      </c>
      <c r="K14" s="69">
        <v>5</v>
      </c>
      <c r="L14" s="54">
        <v>1</v>
      </c>
      <c r="M14" s="43">
        <f t="shared" si="2"/>
        <v>9.5192129629629637E-3</v>
      </c>
      <c r="N14" s="45">
        <f t="shared" si="3"/>
        <v>390.36548889915611</v>
      </c>
      <c r="O14" s="46">
        <v>5</v>
      </c>
      <c r="P14" s="46"/>
    </row>
    <row r="15" spans="1:18" s="70" customFormat="1" ht="15" customHeight="1">
      <c r="A15" s="48">
        <v>7</v>
      </c>
      <c r="B15" s="49">
        <v>331</v>
      </c>
      <c r="C15" s="50" t="s">
        <v>43</v>
      </c>
      <c r="D15" s="48">
        <v>2004</v>
      </c>
      <c r="E15" s="51"/>
      <c r="F15" s="68" t="s">
        <v>58</v>
      </c>
      <c r="G15" s="53" t="s">
        <v>57</v>
      </c>
      <c r="H15" s="43">
        <v>1.0821064814814813E-2</v>
      </c>
      <c r="I15" s="44">
        <f t="shared" si="0"/>
        <v>4.2034722222222204E-3</v>
      </c>
      <c r="J15" s="54">
        <f t="shared" si="1"/>
        <v>12.321646308854046</v>
      </c>
      <c r="K15" s="69">
        <v>6</v>
      </c>
      <c r="L15" s="54">
        <v>0.9</v>
      </c>
      <c r="M15" s="43">
        <f t="shared" si="2"/>
        <v>9.7389583333333321E-3</v>
      </c>
      <c r="N15" s="45">
        <f t="shared" si="3"/>
        <v>358.99392236697315</v>
      </c>
      <c r="O15" s="46">
        <v>6</v>
      </c>
      <c r="P15" s="46"/>
    </row>
    <row r="16" spans="1:18" s="70" customFormat="1" ht="15" customHeight="1">
      <c r="A16" s="48">
        <v>8</v>
      </c>
      <c r="B16" s="72">
        <v>48</v>
      </c>
      <c r="C16" s="81" t="s">
        <v>10</v>
      </c>
      <c r="D16" s="74">
        <v>1977</v>
      </c>
      <c r="E16" s="74"/>
      <c r="F16" s="68" t="s">
        <v>58</v>
      </c>
      <c r="G16" s="53" t="s">
        <v>57</v>
      </c>
      <c r="H16" s="43" t="s">
        <v>111</v>
      </c>
      <c r="I16" s="44"/>
      <c r="J16" s="54"/>
      <c r="K16" s="69"/>
      <c r="L16" s="54">
        <v>1</v>
      </c>
      <c r="M16" s="43"/>
      <c r="N16" s="45"/>
      <c r="O16" s="46"/>
      <c r="P16" s="46"/>
    </row>
    <row r="17" spans="1:16" s="70" customFormat="1" ht="15" customHeight="1">
      <c r="A17" s="48">
        <v>9</v>
      </c>
      <c r="B17" s="49">
        <v>10</v>
      </c>
      <c r="C17" s="50" t="s">
        <v>36</v>
      </c>
      <c r="D17" s="48">
        <v>2001</v>
      </c>
      <c r="E17" s="51" t="s">
        <v>75</v>
      </c>
      <c r="F17" s="68" t="s">
        <v>58</v>
      </c>
      <c r="G17" s="53" t="s">
        <v>57</v>
      </c>
      <c r="H17" s="43" t="s">
        <v>111</v>
      </c>
      <c r="I17" s="44"/>
      <c r="J17" s="54"/>
      <c r="K17" s="69"/>
      <c r="L17" s="54">
        <v>0.9</v>
      </c>
      <c r="M17" s="43"/>
      <c r="N17" s="45"/>
      <c r="O17" s="46"/>
    </row>
    <row r="18" spans="1:16" s="70" customFormat="1" ht="15" customHeight="1">
      <c r="A18" s="48">
        <v>10</v>
      </c>
      <c r="B18" s="72">
        <v>8</v>
      </c>
      <c r="C18" s="81" t="s">
        <v>138</v>
      </c>
      <c r="D18" s="74">
        <v>2003</v>
      </c>
      <c r="E18" s="74"/>
      <c r="F18" s="68" t="s">
        <v>58</v>
      </c>
      <c r="G18" s="53" t="s">
        <v>141</v>
      </c>
      <c r="H18" s="43" t="s">
        <v>111</v>
      </c>
      <c r="I18" s="44"/>
      <c r="J18" s="54"/>
      <c r="K18" s="69"/>
      <c r="L18" s="54">
        <v>0.9</v>
      </c>
      <c r="M18" s="43"/>
      <c r="N18" s="45"/>
      <c r="O18" s="45"/>
      <c r="P18" s="46"/>
    </row>
    <row r="19" spans="1:16" ht="6.75" customHeight="1"/>
    <row r="20" spans="1:16">
      <c r="B20" s="24" t="s">
        <v>37</v>
      </c>
    </row>
    <row r="21" spans="1:16" ht="27" customHeight="1">
      <c r="A21" s="198" t="s">
        <v>38</v>
      </c>
      <c r="B21" s="199"/>
      <c r="C21" s="99" t="s">
        <v>39</v>
      </c>
      <c r="D21" s="27" t="s">
        <v>40</v>
      </c>
      <c r="E21" s="100" t="s">
        <v>45</v>
      </c>
      <c r="F21" s="27" t="s">
        <v>41</v>
      </c>
      <c r="G21" s="27" t="s">
        <v>82</v>
      </c>
      <c r="H21" s="205" t="s">
        <v>42</v>
      </c>
      <c r="I21" s="206"/>
      <c r="J21" s="206"/>
      <c r="K21" s="206"/>
      <c r="L21" s="206"/>
      <c r="M21" s="206"/>
    </row>
    <row r="22" spans="1:16" ht="15" customHeight="1">
      <c r="A22" s="166">
        <v>42840</v>
      </c>
      <c r="B22" s="167"/>
      <c r="C22" s="26" t="s">
        <v>152</v>
      </c>
      <c r="D22" s="172" t="s">
        <v>153</v>
      </c>
      <c r="E22" s="174"/>
      <c r="F22" s="174" t="s">
        <v>154</v>
      </c>
      <c r="G22" s="174" t="s">
        <v>155</v>
      </c>
      <c r="H22" s="172" t="s">
        <v>156</v>
      </c>
      <c r="I22" s="206"/>
      <c r="J22" s="206"/>
      <c r="K22" s="206"/>
      <c r="L22" s="206"/>
      <c r="M22" s="206"/>
    </row>
    <row r="23" spans="1:16" ht="15" customHeight="1">
      <c r="A23" s="168"/>
      <c r="B23" s="169"/>
      <c r="C23" s="26" t="s">
        <v>157</v>
      </c>
      <c r="D23" s="173"/>
      <c r="E23" s="175"/>
      <c r="F23" s="177"/>
      <c r="G23" s="177"/>
      <c r="H23" s="206"/>
      <c r="I23" s="206"/>
      <c r="J23" s="206"/>
      <c r="K23" s="206"/>
      <c r="L23" s="206"/>
      <c r="M23" s="206"/>
    </row>
    <row r="24" spans="1:16" ht="15" customHeight="1">
      <c r="A24" s="170"/>
      <c r="B24" s="171"/>
      <c r="C24" s="26" t="s">
        <v>129</v>
      </c>
      <c r="D24" s="173"/>
      <c r="E24" s="176"/>
      <c r="F24" s="178"/>
      <c r="G24" s="178"/>
      <c r="H24" s="206"/>
      <c r="I24" s="206"/>
      <c r="J24" s="206"/>
      <c r="K24" s="206"/>
      <c r="L24" s="206"/>
      <c r="M24" s="206"/>
    </row>
    <row r="25" spans="1:16" ht="32.25" customHeight="1">
      <c r="I25" s="28"/>
      <c r="J25" s="28"/>
      <c r="K25" s="28"/>
      <c r="L25" s="28"/>
    </row>
    <row r="26" spans="1:16">
      <c r="A26" s="28"/>
      <c r="B26" s="28"/>
      <c r="C26" s="28"/>
      <c r="D26" s="28"/>
      <c r="E26" s="28"/>
      <c r="F26" s="28"/>
      <c r="G26" s="28"/>
      <c r="H26" s="28"/>
      <c r="J26" s="28"/>
      <c r="K26" s="28"/>
      <c r="L26" s="28"/>
    </row>
    <row r="27" spans="1:16" ht="39.75" customHeight="1">
      <c r="A27" s="164" t="s">
        <v>162</v>
      </c>
      <c r="B27" s="182"/>
      <c r="C27" s="182"/>
      <c r="D27" s="182"/>
      <c r="E27" s="182"/>
      <c r="F27" s="182"/>
      <c r="G27" s="182"/>
      <c r="H27" s="97"/>
      <c r="I27" s="94"/>
      <c r="J27" s="28"/>
      <c r="K27" s="28"/>
      <c r="L27" s="28"/>
    </row>
  </sheetData>
  <autoFilter ref="A8:P8">
    <filterColumn colId="14"/>
    <sortState ref="A9:P18">
      <sortCondition ref="M8"/>
    </sortState>
  </autoFilter>
  <mergeCells count="13">
    <mergeCell ref="A1:P1"/>
    <mergeCell ref="A2:P2"/>
    <mergeCell ref="A3:P3"/>
    <mergeCell ref="A21:B21"/>
    <mergeCell ref="A27:G27"/>
    <mergeCell ref="A4:P4"/>
    <mergeCell ref="H21:M21"/>
    <mergeCell ref="H22:M24"/>
    <mergeCell ref="A22:B24"/>
    <mergeCell ref="D22:D24"/>
    <mergeCell ref="E22:E24"/>
    <mergeCell ref="F22:F24"/>
    <mergeCell ref="G22:G24"/>
  </mergeCells>
  <pageMargins left="0.31496062992125984" right="0.31496062992125984" top="0.15748031496062992" bottom="0.15748031496062992" header="0" footer="0"/>
  <pageSetup paperSize="9" scale="79" fitToHeight="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topLeftCell="A7" zoomScale="85" zoomScaleNormal="70" zoomScaleSheetLayoutView="85" workbookViewId="0">
      <selection activeCell="A20" sqref="A20:XFD20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2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164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163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149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93</v>
      </c>
      <c r="B5" s="33" t="s">
        <v>69</v>
      </c>
      <c r="C5" s="125"/>
      <c r="D5" s="33" t="s">
        <v>61</v>
      </c>
      <c r="E5" s="125"/>
      <c r="F5" s="33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2000</v>
      </c>
      <c r="O5" s="37"/>
      <c r="P5" s="34" t="s">
        <v>64</v>
      </c>
      <c r="Q5" s="32"/>
    </row>
    <row r="6" spans="1:18" ht="19.5" customHeight="1">
      <c r="A6" s="33"/>
      <c r="B6" s="33"/>
      <c r="C6" s="125"/>
      <c r="D6" s="125"/>
      <c r="E6" s="125"/>
      <c r="F6" s="125"/>
      <c r="G6" s="125"/>
      <c r="H6" s="33"/>
      <c r="I6" s="33"/>
      <c r="K6" s="125"/>
      <c r="L6" s="33" t="s">
        <v>65</v>
      </c>
      <c r="N6" s="80">
        <v>40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4.7842592592592589E-3</v>
      </c>
      <c r="C7" s="124"/>
      <c r="D7" s="124"/>
      <c r="E7" s="124"/>
      <c r="F7" s="124"/>
      <c r="G7" s="124"/>
      <c r="H7" s="124"/>
      <c r="I7" s="28"/>
      <c r="J7" s="28"/>
      <c r="K7" s="28"/>
      <c r="L7" s="101" t="s">
        <v>151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166</v>
      </c>
      <c r="C9" s="50" t="s">
        <v>3</v>
      </c>
      <c r="D9" s="48">
        <v>1966</v>
      </c>
      <c r="E9" s="51" t="s">
        <v>71</v>
      </c>
      <c r="F9" s="52" t="s">
        <v>72</v>
      </c>
      <c r="G9" s="53" t="s">
        <v>57</v>
      </c>
      <c r="H9" s="43">
        <v>4.7842592592592589E-3</v>
      </c>
      <c r="I9" s="44">
        <f t="shared" ref="I9:I25" si="0">H9-$H$9</f>
        <v>0</v>
      </c>
      <c r="J9" s="54">
        <f t="shared" ref="J9:J25" si="1">$N$5/(H9*24000)</f>
        <v>17.418231081865688</v>
      </c>
      <c r="K9" s="69">
        <v>1</v>
      </c>
      <c r="L9" s="54">
        <v>1</v>
      </c>
      <c r="M9" s="43">
        <f t="shared" ref="M9:M25" si="2">H9*L9</f>
        <v>4.7842592592592589E-3</v>
      </c>
      <c r="N9" s="45">
        <f t="shared" ref="N9:N25" si="3">1000*(2*$B$7/M9-1)</f>
        <v>1000</v>
      </c>
      <c r="O9" s="46">
        <v>1</v>
      </c>
      <c r="P9" s="102"/>
    </row>
    <row r="10" spans="1:18" s="70" customFormat="1" ht="15" customHeight="1">
      <c r="A10" s="48">
        <v>2</v>
      </c>
      <c r="B10" s="49">
        <v>16</v>
      </c>
      <c r="C10" s="50" t="s">
        <v>27</v>
      </c>
      <c r="D10" s="48">
        <v>2003</v>
      </c>
      <c r="E10" s="51" t="s">
        <v>56</v>
      </c>
      <c r="F10" s="68" t="s">
        <v>171</v>
      </c>
      <c r="G10" s="71" t="s">
        <v>173</v>
      </c>
      <c r="H10" s="43">
        <v>5.3618055555555563E-3</v>
      </c>
      <c r="I10" s="44">
        <f t="shared" si="0"/>
        <v>5.7754629629629736E-4</v>
      </c>
      <c r="J10" s="54">
        <f t="shared" si="1"/>
        <v>15.542028234684626</v>
      </c>
      <c r="K10" s="69">
        <v>3</v>
      </c>
      <c r="L10" s="54">
        <v>0.9</v>
      </c>
      <c r="M10" s="43">
        <f t="shared" si="2"/>
        <v>4.8256250000000009E-3</v>
      </c>
      <c r="N10" s="45">
        <f t="shared" si="3"/>
        <v>982.85579971889979</v>
      </c>
      <c r="O10" s="46">
        <v>2</v>
      </c>
      <c r="P10" s="46"/>
    </row>
    <row r="11" spans="1:18" s="70" customFormat="1" ht="15" customHeight="1">
      <c r="A11" s="48">
        <v>3</v>
      </c>
      <c r="B11" s="49">
        <v>120</v>
      </c>
      <c r="C11" s="50" t="s">
        <v>2</v>
      </c>
      <c r="D11" s="48">
        <v>1985</v>
      </c>
      <c r="E11" s="51" t="s">
        <v>79</v>
      </c>
      <c r="F11" s="68" t="s">
        <v>72</v>
      </c>
      <c r="G11" s="71" t="s">
        <v>60</v>
      </c>
      <c r="H11" s="43">
        <v>5.0376157407407409E-3</v>
      </c>
      <c r="I11" s="44">
        <f t="shared" si="0"/>
        <v>2.5335648148148201E-4</v>
      </c>
      <c r="J11" s="54">
        <f t="shared" si="1"/>
        <v>16.542217116599655</v>
      </c>
      <c r="K11" s="69">
        <v>2</v>
      </c>
      <c r="L11" s="54">
        <v>1</v>
      </c>
      <c r="M11" s="43">
        <f t="shared" si="2"/>
        <v>5.0376157407407409E-3</v>
      </c>
      <c r="N11" s="45">
        <f t="shared" si="3"/>
        <v>899.41412981045369</v>
      </c>
      <c r="O11" s="46">
        <v>3</v>
      </c>
      <c r="P11" s="46"/>
    </row>
    <row r="12" spans="1:18" s="70" customFormat="1" ht="15" customHeight="1">
      <c r="A12" s="48">
        <v>4</v>
      </c>
      <c r="B12" s="49">
        <v>7</v>
      </c>
      <c r="C12" s="50" t="s">
        <v>174</v>
      </c>
      <c r="D12" s="48">
        <v>2005</v>
      </c>
      <c r="E12" s="51" t="s">
        <v>56</v>
      </c>
      <c r="F12" s="68" t="s">
        <v>171</v>
      </c>
      <c r="G12" s="71" t="s">
        <v>173</v>
      </c>
      <c r="H12" s="43">
        <v>5.8407407407407401E-3</v>
      </c>
      <c r="I12" s="44">
        <f t="shared" si="0"/>
        <v>1.0564814814814812E-3</v>
      </c>
      <c r="J12" s="54">
        <f t="shared" si="1"/>
        <v>14.267596702599876</v>
      </c>
      <c r="K12" s="69">
        <v>5</v>
      </c>
      <c r="L12" s="54">
        <v>0.9</v>
      </c>
      <c r="M12" s="43">
        <f t="shared" si="2"/>
        <v>5.2566666666666664E-3</v>
      </c>
      <c r="N12" s="45">
        <f t="shared" si="3"/>
        <v>820.26351018107516</v>
      </c>
      <c r="O12" s="46">
        <v>4</v>
      </c>
      <c r="P12" s="46"/>
    </row>
    <row r="13" spans="1:18" s="70" customFormat="1" ht="15" customHeight="1">
      <c r="A13" s="48">
        <v>5</v>
      </c>
      <c r="B13" s="49">
        <v>24</v>
      </c>
      <c r="C13" s="50" t="s">
        <v>172</v>
      </c>
      <c r="D13" s="48">
        <v>1981</v>
      </c>
      <c r="E13" s="48" t="s">
        <v>59</v>
      </c>
      <c r="F13" s="68" t="s">
        <v>177</v>
      </c>
      <c r="G13" s="75" t="s">
        <v>57</v>
      </c>
      <c r="H13" s="43">
        <v>5.5414351851851848E-3</v>
      </c>
      <c r="I13" s="44">
        <f t="shared" si="0"/>
        <v>7.571759259259259E-4</v>
      </c>
      <c r="J13" s="54">
        <f t="shared" si="1"/>
        <v>15.038222147959397</v>
      </c>
      <c r="K13" s="69">
        <v>4</v>
      </c>
      <c r="L13" s="54">
        <v>1</v>
      </c>
      <c r="M13" s="43">
        <f t="shared" si="2"/>
        <v>5.5414351851851848E-3</v>
      </c>
      <c r="N13" s="45">
        <f t="shared" si="3"/>
        <v>726.72208530013791</v>
      </c>
      <c r="O13" s="46">
        <v>5</v>
      </c>
      <c r="P13" s="46"/>
    </row>
    <row r="14" spans="1:18" s="70" customFormat="1" ht="15" customHeight="1">
      <c r="A14" s="48">
        <v>6</v>
      </c>
      <c r="B14" s="49">
        <v>13</v>
      </c>
      <c r="C14" s="50" t="s">
        <v>9</v>
      </c>
      <c r="D14" s="48">
        <v>2003</v>
      </c>
      <c r="E14" s="48" t="s">
        <v>59</v>
      </c>
      <c r="F14" s="68" t="s">
        <v>58</v>
      </c>
      <c r="G14" s="53" t="s">
        <v>57</v>
      </c>
      <c r="H14" s="43">
        <v>6.3113425925925915E-3</v>
      </c>
      <c r="I14" s="44">
        <f t="shared" si="0"/>
        <v>1.5270833333333326E-3</v>
      </c>
      <c r="J14" s="54">
        <f t="shared" si="1"/>
        <v>13.203741059966992</v>
      </c>
      <c r="K14" s="69">
        <v>7</v>
      </c>
      <c r="L14" s="54">
        <v>0.9</v>
      </c>
      <c r="M14" s="43">
        <f t="shared" si="2"/>
        <v>5.6802083333333322E-3</v>
      </c>
      <c r="N14" s="45">
        <f t="shared" si="3"/>
        <v>684.53654461356678</v>
      </c>
      <c r="O14" s="46">
        <v>6</v>
      </c>
      <c r="P14" s="46"/>
    </row>
    <row r="15" spans="1:18" s="70" customFormat="1" ht="15" customHeight="1">
      <c r="A15" s="48">
        <v>7</v>
      </c>
      <c r="B15" s="49">
        <v>14</v>
      </c>
      <c r="C15" s="50" t="s">
        <v>73</v>
      </c>
      <c r="D15" s="48">
        <v>2003</v>
      </c>
      <c r="E15" s="51"/>
      <c r="F15" s="68" t="s">
        <v>58</v>
      </c>
      <c r="G15" s="53" t="s">
        <v>181</v>
      </c>
      <c r="H15" s="43">
        <v>6.3696759259259253E-3</v>
      </c>
      <c r="I15" s="44">
        <f t="shared" si="0"/>
        <v>1.5854166666666664E-3</v>
      </c>
      <c r="J15" s="54">
        <f t="shared" si="1"/>
        <v>13.082821528509649</v>
      </c>
      <c r="K15" s="69">
        <v>8</v>
      </c>
      <c r="L15" s="54">
        <v>0.9</v>
      </c>
      <c r="M15" s="43">
        <f t="shared" si="2"/>
        <v>5.7327083333333327E-3</v>
      </c>
      <c r="N15" s="45">
        <f t="shared" si="3"/>
        <v>669.10960093356437</v>
      </c>
      <c r="O15" s="46">
        <v>7</v>
      </c>
      <c r="P15" s="102"/>
    </row>
    <row r="16" spans="1:18" s="70" customFormat="1" ht="15" customHeight="1">
      <c r="A16" s="48">
        <v>8</v>
      </c>
      <c r="B16" s="49">
        <v>10</v>
      </c>
      <c r="C16" s="50" t="s">
        <v>4</v>
      </c>
      <c r="D16" s="48">
        <v>1998</v>
      </c>
      <c r="E16" s="48" t="s">
        <v>59</v>
      </c>
      <c r="F16" s="68" t="s">
        <v>171</v>
      </c>
      <c r="G16" s="71" t="s">
        <v>173</v>
      </c>
      <c r="H16" s="43">
        <v>6.1432870370370374E-3</v>
      </c>
      <c r="I16" s="44">
        <f t="shared" si="0"/>
        <v>1.3590277777777784E-3</v>
      </c>
      <c r="J16" s="54">
        <f t="shared" si="1"/>
        <v>13.564942160593843</v>
      </c>
      <c r="K16" s="69">
        <v>6</v>
      </c>
      <c r="L16" s="54">
        <v>1</v>
      </c>
      <c r="M16" s="43">
        <f t="shared" si="2"/>
        <v>6.1432870370370374E-3</v>
      </c>
      <c r="N16" s="45">
        <f t="shared" si="3"/>
        <v>557.55680319529733</v>
      </c>
      <c r="O16" s="46">
        <v>8</v>
      </c>
      <c r="P16" s="46"/>
    </row>
    <row r="17" spans="1:16" s="70" customFormat="1" ht="15" customHeight="1">
      <c r="A17" s="48">
        <v>9</v>
      </c>
      <c r="B17" s="49">
        <v>1120</v>
      </c>
      <c r="C17" s="130" t="s">
        <v>2</v>
      </c>
      <c r="D17" s="48">
        <v>1985</v>
      </c>
      <c r="E17" s="51" t="s">
        <v>79</v>
      </c>
      <c r="F17" s="68" t="s">
        <v>58</v>
      </c>
      <c r="G17" s="71" t="s">
        <v>60</v>
      </c>
      <c r="H17" s="43">
        <v>6.1731481481481472E-3</v>
      </c>
      <c r="I17" s="44">
        <f t="shared" si="0"/>
        <v>1.3888888888888883E-3</v>
      </c>
      <c r="J17" s="54">
        <f t="shared" si="1"/>
        <v>13.499325033748315</v>
      </c>
      <c r="K17" s="103" t="s">
        <v>158</v>
      </c>
      <c r="L17" s="54">
        <v>1</v>
      </c>
      <c r="M17" s="43">
        <f t="shared" si="2"/>
        <v>6.1731481481481472E-3</v>
      </c>
      <c r="N17" s="45">
        <f t="shared" si="3"/>
        <v>550.02249887505639</v>
      </c>
      <c r="O17" s="46" t="s">
        <v>158</v>
      </c>
      <c r="P17" s="46"/>
    </row>
    <row r="18" spans="1:16" s="70" customFormat="1" ht="15" customHeight="1">
      <c r="A18" s="48">
        <v>10</v>
      </c>
      <c r="B18" s="49">
        <v>15</v>
      </c>
      <c r="C18" s="50" t="s">
        <v>176</v>
      </c>
      <c r="D18" s="48">
        <v>2007</v>
      </c>
      <c r="E18" s="51" t="s">
        <v>75</v>
      </c>
      <c r="F18" s="68" t="s">
        <v>171</v>
      </c>
      <c r="G18" s="71" t="s">
        <v>173</v>
      </c>
      <c r="H18" s="43">
        <v>7.7988425925925933E-3</v>
      </c>
      <c r="I18" s="44">
        <f t="shared" si="0"/>
        <v>3.0145833333333344E-3</v>
      </c>
      <c r="J18" s="54">
        <f t="shared" si="1"/>
        <v>10.685346234899527</v>
      </c>
      <c r="K18" s="69">
        <v>11</v>
      </c>
      <c r="L18" s="54">
        <v>0.9</v>
      </c>
      <c r="M18" s="43">
        <f t="shared" si="2"/>
        <v>7.0189583333333345E-3</v>
      </c>
      <c r="N18" s="45">
        <f t="shared" si="3"/>
        <v>363.2391110055766</v>
      </c>
      <c r="O18" s="46">
        <v>9</v>
      </c>
      <c r="P18" s="46"/>
    </row>
    <row r="19" spans="1:16" s="70" customFormat="1" ht="15" customHeight="1">
      <c r="A19" s="48">
        <v>11</v>
      </c>
      <c r="B19" s="49">
        <v>121</v>
      </c>
      <c r="C19" s="50" t="s">
        <v>35</v>
      </c>
      <c r="D19" s="48">
        <v>1972</v>
      </c>
      <c r="E19" s="48"/>
      <c r="F19" s="68" t="s">
        <v>72</v>
      </c>
      <c r="G19" s="53" t="s">
        <v>57</v>
      </c>
      <c r="H19" s="43">
        <v>7.0560185185185179E-3</v>
      </c>
      <c r="I19" s="44">
        <f t="shared" si="0"/>
        <v>2.271759259259259E-3</v>
      </c>
      <c r="J19" s="54">
        <f t="shared" si="1"/>
        <v>11.810248671347026</v>
      </c>
      <c r="K19" s="69">
        <v>9</v>
      </c>
      <c r="L19" s="54">
        <v>1</v>
      </c>
      <c r="M19" s="43">
        <f t="shared" si="2"/>
        <v>7.0560185185185179E-3</v>
      </c>
      <c r="N19" s="45">
        <f t="shared" si="3"/>
        <v>356.07899744111273</v>
      </c>
      <c r="O19" s="46">
        <v>10</v>
      </c>
      <c r="P19" s="46"/>
    </row>
    <row r="20" spans="1:16" s="70" customFormat="1" ht="15" customHeight="1">
      <c r="A20" s="48">
        <v>12</v>
      </c>
      <c r="B20" s="72">
        <v>12</v>
      </c>
      <c r="C20" s="81" t="s">
        <v>32</v>
      </c>
      <c r="D20" s="74">
        <v>1977</v>
      </c>
      <c r="E20" s="74"/>
      <c r="F20" s="68" t="s">
        <v>58</v>
      </c>
      <c r="G20" s="75" t="s">
        <v>57</v>
      </c>
      <c r="H20" s="43">
        <v>7.4967592592592594E-3</v>
      </c>
      <c r="I20" s="44">
        <f t="shared" si="0"/>
        <v>2.7125000000000005E-3</v>
      </c>
      <c r="J20" s="54">
        <f t="shared" si="1"/>
        <v>11.115914283949856</v>
      </c>
      <c r="K20" s="69">
        <v>10</v>
      </c>
      <c r="L20" s="54">
        <v>1</v>
      </c>
      <c r="M20" s="43">
        <f t="shared" si="2"/>
        <v>7.4967592592592594E-3</v>
      </c>
      <c r="N20" s="45">
        <f t="shared" si="3"/>
        <v>276.35398011486421</v>
      </c>
      <c r="O20" s="46">
        <v>11</v>
      </c>
      <c r="P20" s="102"/>
    </row>
    <row r="21" spans="1:16" s="70" customFormat="1" ht="15" customHeight="1">
      <c r="A21" s="48">
        <v>13</v>
      </c>
      <c r="B21" s="49">
        <v>9</v>
      </c>
      <c r="C21" s="50" t="s">
        <v>110</v>
      </c>
      <c r="D21" s="48">
        <v>1972</v>
      </c>
      <c r="E21" s="51"/>
      <c r="F21" s="68" t="s">
        <v>58</v>
      </c>
      <c r="G21" s="53" t="s">
        <v>57</v>
      </c>
      <c r="H21" s="43">
        <v>7.9874999999999998E-3</v>
      </c>
      <c r="I21" s="44">
        <f t="shared" si="0"/>
        <v>3.2032407407407409E-3</v>
      </c>
      <c r="J21" s="54">
        <f t="shared" si="1"/>
        <v>10.432968179447053</v>
      </c>
      <c r="K21" s="69">
        <v>12</v>
      </c>
      <c r="L21" s="54">
        <v>1</v>
      </c>
      <c r="M21" s="43">
        <f t="shared" si="2"/>
        <v>7.9874999999999998E-3</v>
      </c>
      <c r="N21" s="45">
        <f t="shared" si="3"/>
        <v>197.93659073784252</v>
      </c>
      <c r="O21" s="46">
        <v>12</v>
      </c>
      <c r="P21" s="102"/>
    </row>
    <row r="22" spans="1:16" s="70" customFormat="1" ht="15" customHeight="1">
      <c r="A22" s="48">
        <v>14</v>
      </c>
      <c r="B22" s="49">
        <v>11</v>
      </c>
      <c r="C22" s="50" t="s">
        <v>36</v>
      </c>
      <c r="D22" s="48">
        <v>2001</v>
      </c>
      <c r="E22" s="51" t="s">
        <v>75</v>
      </c>
      <c r="F22" s="68" t="s">
        <v>58</v>
      </c>
      <c r="G22" s="53" t="s">
        <v>57</v>
      </c>
      <c r="H22" s="43">
        <v>9.3469907407407408E-3</v>
      </c>
      <c r="I22" s="44">
        <f t="shared" si="0"/>
        <v>4.5627314814814818E-3</v>
      </c>
      <c r="J22" s="54">
        <f t="shared" si="1"/>
        <v>8.915525396864707</v>
      </c>
      <c r="K22" s="69">
        <v>15</v>
      </c>
      <c r="L22" s="54">
        <v>0.9</v>
      </c>
      <c r="M22" s="43">
        <f t="shared" si="2"/>
        <v>8.4122916666666669E-3</v>
      </c>
      <c r="N22" s="45">
        <f t="shared" si="3"/>
        <v>137.44493149629466</v>
      </c>
      <c r="O22" s="46">
        <v>13</v>
      </c>
      <c r="P22" s="102"/>
    </row>
    <row r="23" spans="1:16" s="70" customFormat="1" ht="15" customHeight="1">
      <c r="A23" s="48">
        <v>15</v>
      </c>
      <c r="B23" s="49">
        <v>777</v>
      </c>
      <c r="C23" s="50" t="s">
        <v>12</v>
      </c>
      <c r="D23" s="48">
        <v>1992</v>
      </c>
      <c r="E23" s="48" t="s">
        <v>59</v>
      </c>
      <c r="F23" s="68" t="s">
        <v>72</v>
      </c>
      <c r="G23" s="53" t="s">
        <v>57</v>
      </c>
      <c r="H23" s="43">
        <v>8.6450231481481482E-3</v>
      </c>
      <c r="I23" s="44">
        <f t="shared" si="0"/>
        <v>3.8607638888888893E-3</v>
      </c>
      <c r="J23" s="54">
        <f t="shared" si="1"/>
        <v>9.6394575127521982</v>
      </c>
      <c r="K23" s="69">
        <v>13</v>
      </c>
      <c r="L23" s="54">
        <v>1</v>
      </c>
      <c r="M23" s="43">
        <f t="shared" si="2"/>
        <v>8.6450231481481482E-3</v>
      </c>
      <c r="N23" s="45">
        <f t="shared" si="3"/>
        <v>106.82393263090239</v>
      </c>
      <c r="O23" s="46">
        <v>14</v>
      </c>
      <c r="P23" s="102"/>
    </row>
    <row r="24" spans="1:16" s="70" customFormat="1" ht="15" customHeight="1">
      <c r="A24" s="48">
        <v>16</v>
      </c>
      <c r="B24" s="49">
        <v>17</v>
      </c>
      <c r="C24" s="50" t="s">
        <v>175</v>
      </c>
      <c r="D24" s="48">
        <v>2009</v>
      </c>
      <c r="E24" s="51"/>
      <c r="F24" s="68" t="s">
        <v>171</v>
      </c>
      <c r="G24" s="71" t="s">
        <v>173</v>
      </c>
      <c r="H24" s="43">
        <v>9.6181712962962965E-3</v>
      </c>
      <c r="I24" s="44">
        <f t="shared" si="0"/>
        <v>4.8339120370370376E-3</v>
      </c>
      <c r="J24" s="54">
        <f t="shared" si="1"/>
        <v>8.6641556659968</v>
      </c>
      <c r="K24" s="69">
        <v>16</v>
      </c>
      <c r="L24" s="54">
        <v>0.9</v>
      </c>
      <c r="M24" s="43">
        <f t="shared" si="2"/>
        <v>8.6563541666666664E-3</v>
      </c>
      <c r="N24" s="45">
        <f t="shared" si="3"/>
        <v>105.37511916556697</v>
      </c>
      <c r="O24" s="46">
        <v>15</v>
      </c>
      <c r="P24" s="46"/>
    </row>
    <row r="25" spans="1:16" s="70" customFormat="1" ht="15" customHeight="1">
      <c r="A25" s="48">
        <v>17</v>
      </c>
      <c r="B25" s="49">
        <v>8</v>
      </c>
      <c r="C25" s="50" t="s">
        <v>178</v>
      </c>
      <c r="D25" s="48">
        <v>1942</v>
      </c>
      <c r="E25" s="48" t="s">
        <v>59</v>
      </c>
      <c r="F25" s="52" t="s">
        <v>179</v>
      </c>
      <c r="G25" s="53" t="s">
        <v>180</v>
      </c>
      <c r="H25" s="43">
        <v>8.8081018518518534E-3</v>
      </c>
      <c r="I25" s="44">
        <f t="shared" si="0"/>
        <v>4.0238425925925945E-3</v>
      </c>
      <c r="J25" s="54">
        <f t="shared" si="1"/>
        <v>9.4609865706551712</v>
      </c>
      <c r="K25" s="69">
        <v>14</v>
      </c>
      <c r="L25" s="54">
        <v>1</v>
      </c>
      <c r="M25" s="43">
        <f t="shared" si="2"/>
        <v>8.8081018518518534E-3</v>
      </c>
      <c r="N25" s="45">
        <f t="shared" si="3"/>
        <v>86.331502457228197</v>
      </c>
      <c r="O25" s="46">
        <v>16</v>
      </c>
      <c r="P25" s="102"/>
    </row>
    <row r="26" spans="1:16" s="70" customFormat="1" ht="15" customHeight="1">
      <c r="A26" s="48">
        <v>18</v>
      </c>
      <c r="B26" s="49">
        <v>331</v>
      </c>
      <c r="C26" s="50" t="s">
        <v>43</v>
      </c>
      <c r="D26" s="48">
        <v>2004</v>
      </c>
      <c r="E26" s="51"/>
      <c r="F26" s="68" t="s">
        <v>58</v>
      </c>
      <c r="G26" s="53" t="s">
        <v>57</v>
      </c>
      <c r="H26" s="43" t="s">
        <v>111</v>
      </c>
      <c r="I26" s="44"/>
      <c r="J26" s="54"/>
      <c r="K26" s="69"/>
      <c r="L26" s="54">
        <v>0.9</v>
      </c>
      <c r="M26" s="43"/>
      <c r="N26" s="45"/>
      <c r="O26" s="46"/>
      <c r="P26" s="46"/>
    </row>
    <row r="27" spans="1:16" s="70" customFormat="1" ht="15" customHeight="1">
      <c r="A27" s="48">
        <v>19</v>
      </c>
      <c r="B27" s="49">
        <v>18</v>
      </c>
      <c r="C27" s="50" t="s">
        <v>74</v>
      </c>
      <c r="D27" s="48">
        <v>1975</v>
      </c>
      <c r="E27" s="51"/>
      <c r="F27" s="68" t="s">
        <v>58</v>
      </c>
      <c r="G27" s="53" t="s">
        <v>57</v>
      </c>
      <c r="H27" s="43" t="s">
        <v>111</v>
      </c>
      <c r="I27" s="44"/>
      <c r="J27" s="54"/>
      <c r="K27" s="69"/>
      <c r="L27" s="54">
        <v>1</v>
      </c>
      <c r="M27" s="43"/>
      <c r="N27" s="45"/>
      <c r="O27" s="46"/>
      <c r="P27" s="46"/>
    </row>
    <row r="28" spans="1:16" s="70" customFormat="1" ht="15" customHeight="1">
      <c r="A28" s="48">
        <v>20</v>
      </c>
      <c r="B28" s="49">
        <v>19</v>
      </c>
      <c r="C28" s="50" t="s">
        <v>182</v>
      </c>
      <c r="D28" s="48"/>
      <c r="E28" s="51"/>
      <c r="F28" s="68" t="s">
        <v>58</v>
      </c>
      <c r="G28" s="53" t="s">
        <v>183</v>
      </c>
      <c r="H28" s="43" t="s">
        <v>111</v>
      </c>
      <c r="I28" s="44"/>
      <c r="J28" s="54"/>
      <c r="K28" s="69"/>
      <c r="L28" s="54">
        <v>1</v>
      </c>
      <c r="M28" s="43"/>
      <c r="N28" s="45"/>
      <c r="O28" s="46"/>
      <c r="P28" s="46"/>
    </row>
    <row r="29" spans="1:16" s="70" customFormat="1" ht="15" customHeight="1">
      <c r="A29" s="48">
        <v>21</v>
      </c>
      <c r="B29" s="49">
        <v>1001</v>
      </c>
      <c r="C29" s="50" t="s">
        <v>31</v>
      </c>
      <c r="D29" s="48">
        <v>2003</v>
      </c>
      <c r="E29" s="51" t="s">
        <v>75</v>
      </c>
      <c r="F29" s="68" t="s">
        <v>58</v>
      </c>
      <c r="G29" s="53" t="s">
        <v>57</v>
      </c>
      <c r="H29" s="43" t="s">
        <v>111</v>
      </c>
      <c r="I29" s="44"/>
      <c r="J29" s="54"/>
      <c r="K29" s="69"/>
      <c r="L29" s="54">
        <v>0.9</v>
      </c>
      <c r="M29" s="43"/>
      <c r="N29" s="45"/>
      <c r="O29" s="46"/>
      <c r="P29" s="102"/>
    </row>
    <row r="30" spans="1:16" ht="6.75" customHeight="1"/>
    <row r="31" spans="1:16">
      <c r="B31" s="24" t="s">
        <v>37</v>
      </c>
    </row>
    <row r="32" spans="1:16" ht="27" customHeight="1">
      <c r="A32" s="198" t="s">
        <v>38</v>
      </c>
      <c r="B32" s="199"/>
      <c r="C32" s="122" t="s">
        <v>39</v>
      </c>
      <c r="D32" s="27" t="s">
        <v>40</v>
      </c>
      <c r="E32" s="123" t="s">
        <v>45</v>
      </c>
      <c r="F32" s="27" t="s">
        <v>41</v>
      </c>
      <c r="G32" s="27" t="s">
        <v>82</v>
      </c>
      <c r="H32" s="205" t="s">
        <v>42</v>
      </c>
      <c r="I32" s="206"/>
      <c r="J32" s="206"/>
      <c r="K32" s="206"/>
      <c r="L32" s="206"/>
      <c r="M32" s="206"/>
    </row>
    <row r="33" spans="1:13" ht="15" customHeight="1">
      <c r="A33" s="166">
        <v>42861</v>
      </c>
      <c r="B33" s="167"/>
      <c r="C33" s="26" t="s">
        <v>165</v>
      </c>
      <c r="D33" s="172" t="s">
        <v>166</v>
      </c>
      <c r="E33" s="174"/>
      <c r="F33" s="174" t="s">
        <v>130</v>
      </c>
      <c r="G33" s="174" t="s">
        <v>167</v>
      </c>
      <c r="H33" s="172" t="s">
        <v>168</v>
      </c>
      <c r="I33" s="206"/>
      <c r="J33" s="206"/>
      <c r="K33" s="206"/>
      <c r="L33" s="206"/>
      <c r="M33" s="206"/>
    </row>
    <row r="34" spans="1:13" ht="15" customHeight="1">
      <c r="A34" s="168"/>
      <c r="B34" s="169"/>
      <c r="C34" s="26" t="s">
        <v>169</v>
      </c>
      <c r="D34" s="173"/>
      <c r="E34" s="175"/>
      <c r="F34" s="177"/>
      <c r="G34" s="177"/>
      <c r="H34" s="206"/>
      <c r="I34" s="206"/>
      <c r="J34" s="206"/>
      <c r="K34" s="206"/>
      <c r="L34" s="206"/>
      <c r="M34" s="206"/>
    </row>
    <row r="35" spans="1:13" ht="15" customHeight="1">
      <c r="A35" s="170"/>
      <c r="B35" s="171"/>
      <c r="C35" s="26" t="s">
        <v>170</v>
      </c>
      <c r="D35" s="173"/>
      <c r="E35" s="176"/>
      <c r="F35" s="178"/>
      <c r="G35" s="178"/>
      <c r="H35" s="206"/>
      <c r="I35" s="206"/>
      <c r="J35" s="206"/>
      <c r="K35" s="206"/>
      <c r="L35" s="206"/>
      <c r="M35" s="206"/>
    </row>
    <row r="36" spans="1:13" ht="16.5" customHeight="1">
      <c r="I36" s="28"/>
      <c r="J36" s="28"/>
      <c r="K36" s="28"/>
      <c r="L36" s="28"/>
    </row>
    <row r="37" spans="1:13" ht="39.75" customHeight="1">
      <c r="A37" s="164" t="s">
        <v>135</v>
      </c>
      <c r="B37" s="182"/>
      <c r="C37" s="182"/>
      <c r="D37" s="182"/>
      <c r="E37" s="182"/>
      <c r="F37" s="182"/>
      <c r="G37" s="182"/>
      <c r="H37" s="124"/>
      <c r="I37" s="94"/>
      <c r="J37" s="28"/>
      <c r="K37" s="28"/>
      <c r="L37" s="28"/>
    </row>
    <row r="38" spans="1:13">
      <c r="A38" s="28"/>
      <c r="B38" s="28"/>
      <c r="C38" s="28"/>
      <c r="D38" s="28"/>
      <c r="E38" s="28"/>
      <c r="F38" s="28"/>
      <c r="G38" s="28"/>
      <c r="H38" s="28"/>
      <c r="J38" s="28"/>
      <c r="K38" s="28"/>
      <c r="L38" s="28"/>
    </row>
  </sheetData>
  <autoFilter ref="A8:P8">
    <filterColumn colId="14"/>
    <sortState ref="A9:P29">
      <sortCondition ref="M8"/>
    </sortState>
  </autoFilter>
  <mergeCells count="13">
    <mergeCell ref="A37:G37"/>
    <mergeCell ref="A33:B35"/>
    <mergeCell ref="D33:D35"/>
    <mergeCell ref="E33:E35"/>
    <mergeCell ref="F33:F35"/>
    <mergeCell ref="G33:G35"/>
    <mergeCell ref="H33:M35"/>
    <mergeCell ref="A1:P1"/>
    <mergeCell ref="A2:P2"/>
    <mergeCell ref="A3:P3"/>
    <mergeCell ref="A4:P4"/>
    <mergeCell ref="A32:B32"/>
    <mergeCell ref="H32:M32"/>
  </mergeCells>
  <pageMargins left="0.31496062992125984" right="0.31496062992125984" top="0.15748031496062992" bottom="0.15748031496062992" header="0" footer="0"/>
  <pageSetup paperSize="9" scale="78" fitToHeight="2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zoomScale="85" zoomScaleNormal="70" zoomScaleSheetLayoutView="85" workbookViewId="0">
      <selection activeCell="P17" sqref="P17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2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190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188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189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186</v>
      </c>
      <c r="B5" s="33" t="s">
        <v>187</v>
      </c>
      <c r="C5" s="127"/>
      <c r="D5" s="33" t="s">
        <v>61</v>
      </c>
      <c r="E5" s="127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2880</v>
      </c>
      <c r="O5" s="37"/>
      <c r="P5" s="34" t="s">
        <v>64</v>
      </c>
      <c r="Q5" s="32"/>
    </row>
    <row r="6" spans="1:18" ht="19.5" customHeight="1">
      <c r="A6" s="33"/>
      <c r="B6" s="33"/>
      <c r="C6" s="127"/>
      <c r="D6" s="127"/>
      <c r="E6" s="127"/>
      <c r="F6" s="127"/>
      <c r="G6" s="127"/>
      <c r="H6" s="33"/>
      <c r="I6" s="33"/>
      <c r="K6" s="127"/>
      <c r="L6" s="33" t="s">
        <v>65</v>
      </c>
      <c r="N6" s="80">
        <v>45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6.9158564814814812E-3</v>
      </c>
      <c r="C7" s="126"/>
      <c r="D7" s="126"/>
      <c r="E7" s="126"/>
      <c r="F7" s="126"/>
      <c r="G7" s="126"/>
      <c r="H7" s="126"/>
      <c r="I7" s="28"/>
      <c r="J7" s="28"/>
      <c r="K7" s="28"/>
      <c r="L7" s="101" t="s">
        <v>185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123</v>
      </c>
      <c r="C9" s="50" t="s">
        <v>2</v>
      </c>
      <c r="D9" s="48">
        <v>1985</v>
      </c>
      <c r="E9" s="51" t="s">
        <v>79</v>
      </c>
      <c r="F9" s="68" t="s">
        <v>191</v>
      </c>
      <c r="G9" s="71" t="s">
        <v>60</v>
      </c>
      <c r="H9" s="43">
        <v>6.9158564814814812E-3</v>
      </c>
      <c r="I9" s="44">
        <f>H9-$H$9</f>
        <v>0</v>
      </c>
      <c r="J9" s="54">
        <f>$N$5/(H9*24000)</f>
        <v>17.351430053721153</v>
      </c>
      <c r="K9" s="69">
        <v>1</v>
      </c>
      <c r="L9" s="54">
        <v>1</v>
      </c>
      <c r="M9" s="43">
        <f>H9*L9</f>
        <v>6.9158564814814812E-3</v>
      </c>
      <c r="N9" s="45">
        <f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2503</v>
      </c>
      <c r="C10" s="50" t="s">
        <v>35</v>
      </c>
      <c r="D10" s="48">
        <v>1972</v>
      </c>
      <c r="E10" s="48"/>
      <c r="F10" s="68" t="s">
        <v>72</v>
      </c>
      <c r="G10" s="53" t="s">
        <v>57</v>
      </c>
      <c r="H10" s="43">
        <v>8.4568287037037043E-3</v>
      </c>
      <c r="I10" s="44">
        <f>H10-$H$9</f>
        <v>1.5409722222222231E-3</v>
      </c>
      <c r="J10" s="54">
        <f>$N$5/(H10*24000)</f>
        <v>14.189716287790658</v>
      </c>
      <c r="K10" s="69">
        <v>2</v>
      </c>
      <c r="L10" s="54">
        <v>1</v>
      </c>
      <c r="M10" s="43">
        <f>H10*L10</f>
        <v>8.4568287037037043E-3</v>
      </c>
      <c r="N10" s="45">
        <f>1000*(2*$B$7/M10-1)</f>
        <v>635.56735598833927</v>
      </c>
      <c r="O10" s="46">
        <v>2</v>
      </c>
      <c r="P10" s="46"/>
    </row>
    <row r="11" spans="1:18" s="70" customFormat="1" ht="15" customHeight="1">
      <c r="A11" s="48">
        <v>3</v>
      </c>
      <c r="B11" s="49">
        <v>21</v>
      </c>
      <c r="C11" s="50" t="s">
        <v>9</v>
      </c>
      <c r="D11" s="48">
        <v>2003</v>
      </c>
      <c r="E11" s="48" t="s">
        <v>59</v>
      </c>
      <c r="F11" s="68" t="s">
        <v>58</v>
      </c>
      <c r="G11" s="53" t="s">
        <v>57</v>
      </c>
      <c r="H11" s="43" t="s">
        <v>111</v>
      </c>
      <c r="I11" s="44"/>
      <c r="J11" s="54"/>
      <c r="K11" s="69"/>
      <c r="L11" s="54">
        <v>0.9</v>
      </c>
      <c r="M11" s="43"/>
      <c r="N11" s="45"/>
      <c r="O11" s="46"/>
      <c r="P11" s="46"/>
    </row>
    <row r="12" spans="1:18" ht="6.75" customHeight="1"/>
    <row r="13" spans="1:18">
      <c r="B13" s="24" t="s">
        <v>37</v>
      </c>
    </row>
    <row r="14" spans="1:18" ht="27" customHeight="1">
      <c r="A14" s="198" t="s">
        <v>38</v>
      </c>
      <c r="B14" s="199"/>
      <c r="C14" s="128" t="s">
        <v>39</v>
      </c>
      <c r="D14" s="27" t="s">
        <v>40</v>
      </c>
      <c r="E14" s="129" t="s">
        <v>45</v>
      </c>
      <c r="F14" s="27" t="s">
        <v>41</v>
      </c>
      <c r="G14" s="27" t="s">
        <v>82</v>
      </c>
      <c r="H14" s="205" t="s">
        <v>42</v>
      </c>
      <c r="I14" s="206"/>
      <c r="J14" s="206"/>
      <c r="K14" s="206"/>
      <c r="L14" s="206"/>
      <c r="M14" s="206"/>
    </row>
    <row r="15" spans="1:18" ht="15" customHeight="1">
      <c r="A15" s="166">
        <v>42889</v>
      </c>
      <c r="B15" s="167"/>
      <c r="C15" s="26" t="s">
        <v>195</v>
      </c>
      <c r="D15" s="172" t="s">
        <v>114</v>
      </c>
      <c r="E15" s="174"/>
      <c r="F15" s="174" t="s">
        <v>115</v>
      </c>
      <c r="G15" s="174" t="s">
        <v>193</v>
      </c>
      <c r="H15" s="172" t="s">
        <v>197</v>
      </c>
      <c r="I15" s="206"/>
      <c r="J15" s="206"/>
      <c r="K15" s="206"/>
      <c r="L15" s="206"/>
      <c r="M15" s="206"/>
    </row>
    <row r="16" spans="1:18" ht="15" customHeight="1">
      <c r="A16" s="168"/>
      <c r="B16" s="169"/>
      <c r="C16" s="26" t="s">
        <v>196</v>
      </c>
      <c r="D16" s="173"/>
      <c r="E16" s="175"/>
      <c r="F16" s="177"/>
      <c r="G16" s="177"/>
      <c r="H16" s="206"/>
      <c r="I16" s="206"/>
      <c r="J16" s="206"/>
      <c r="K16" s="206"/>
      <c r="L16" s="206"/>
      <c r="M16" s="206"/>
    </row>
    <row r="17" spans="1:13" ht="15" customHeight="1">
      <c r="A17" s="170"/>
      <c r="B17" s="171"/>
      <c r="C17" s="26" t="s">
        <v>194</v>
      </c>
      <c r="D17" s="173"/>
      <c r="E17" s="176"/>
      <c r="F17" s="178"/>
      <c r="G17" s="178"/>
      <c r="H17" s="206"/>
      <c r="I17" s="206"/>
      <c r="J17" s="206"/>
      <c r="K17" s="206"/>
      <c r="L17" s="206"/>
      <c r="M17" s="206"/>
    </row>
    <row r="18" spans="1:13" ht="16.5" customHeight="1">
      <c r="I18" s="28"/>
      <c r="J18" s="28"/>
      <c r="K18" s="28"/>
      <c r="L18" s="28"/>
    </row>
    <row r="19" spans="1:13" ht="39.75" customHeight="1">
      <c r="A19" s="164" t="s">
        <v>192</v>
      </c>
      <c r="B19" s="182"/>
      <c r="C19" s="182"/>
      <c r="D19" s="182"/>
      <c r="E19" s="182"/>
      <c r="F19" s="182"/>
      <c r="G19" s="182"/>
      <c r="H19" s="126"/>
      <c r="I19" s="94"/>
      <c r="J19" s="28"/>
      <c r="K19" s="28"/>
      <c r="L19" s="28"/>
    </row>
    <row r="20" spans="1:13">
      <c r="A20" s="28"/>
      <c r="B20" s="28"/>
      <c r="C20" s="28"/>
      <c r="D20" s="28"/>
      <c r="E20" s="28"/>
      <c r="F20" s="28"/>
      <c r="G20" s="28"/>
      <c r="H20" s="28"/>
      <c r="J20" s="28"/>
      <c r="K20" s="28"/>
      <c r="L20" s="28"/>
    </row>
  </sheetData>
  <autoFilter ref="A8:P8">
    <filterColumn colId="14"/>
    <sortState ref="A9:P11">
      <sortCondition ref="H8"/>
    </sortState>
  </autoFilter>
  <mergeCells count="13">
    <mergeCell ref="H15:M17"/>
    <mergeCell ref="A1:P1"/>
    <mergeCell ref="A2:P2"/>
    <mergeCell ref="A3:P3"/>
    <mergeCell ref="A4:P4"/>
    <mergeCell ref="A14:B14"/>
    <mergeCell ref="H14:M14"/>
    <mergeCell ref="A19:G19"/>
    <mergeCell ref="A15:B17"/>
    <mergeCell ref="D15:D17"/>
    <mergeCell ref="E15:E17"/>
    <mergeCell ref="F15:F17"/>
    <mergeCell ref="G15:G17"/>
  </mergeCells>
  <pageMargins left="0.31496062992125984" right="0.31496062992125984" top="0.15748031496062992" bottom="0.15748031496062992" header="0" footer="0"/>
  <pageSetup paperSize="9" scale="78" fitToHeight="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="85" zoomScaleNormal="70" zoomScaleSheetLayoutView="85" workbookViewId="0">
      <selection activeCell="H12" sqref="H1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2.5703125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2.42578125" customWidth="1"/>
  </cols>
  <sheetData>
    <row r="1" spans="1:18" ht="17.25" customHeight="1">
      <c r="A1" s="187" t="s">
        <v>198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32"/>
    </row>
    <row r="2" spans="1:18" ht="18" customHeight="1">
      <c r="A2" s="190" t="s">
        <v>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32"/>
    </row>
    <row r="3" spans="1:18" ht="18.75">
      <c r="A3" s="193" t="s">
        <v>199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3"/>
      <c r="Q3" s="32"/>
      <c r="R3" s="32"/>
    </row>
    <row r="4" spans="1:18" ht="19.5" customHeight="1">
      <c r="A4" s="195" t="s">
        <v>200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32"/>
    </row>
    <row r="5" spans="1:18" ht="15.75" customHeight="1">
      <c r="A5" s="33" t="s">
        <v>186</v>
      </c>
      <c r="B5" s="33" t="s">
        <v>187</v>
      </c>
      <c r="C5" s="136"/>
      <c r="D5" s="33" t="s">
        <v>61</v>
      </c>
      <c r="E5" s="136"/>
      <c r="G5" s="34" t="s">
        <v>62</v>
      </c>
      <c r="H5" s="35">
        <v>2</v>
      </c>
      <c r="I5" s="35"/>
      <c r="J5" s="36" t="s">
        <v>68</v>
      </c>
      <c r="K5" s="36"/>
      <c r="L5" s="33" t="s">
        <v>63</v>
      </c>
      <c r="N5" s="37">
        <v>4000</v>
      </c>
      <c r="O5" s="37"/>
      <c r="P5" s="34" t="s">
        <v>64</v>
      </c>
      <c r="Q5" s="32"/>
    </row>
    <row r="6" spans="1:18" ht="19.5" customHeight="1">
      <c r="A6" s="33"/>
      <c r="B6" s="33"/>
      <c r="C6" s="136"/>
      <c r="D6" s="136"/>
      <c r="E6" s="136"/>
      <c r="F6" s="136"/>
      <c r="G6" s="136"/>
      <c r="H6" s="33"/>
      <c r="I6" s="33"/>
      <c r="K6" s="136"/>
      <c r="L6" s="33" t="s">
        <v>65</v>
      </c>
      <c r="N6" s="80">
        <v>40</v>
      </c>
      <c r="O6" s="80"/>
      <c r="P6" s="34" t="s">
        <v>64</v>
      </c>
      <c r="Q6" s="32"/>
    </row>
    <row r="7" spans="1:18" ht="25.5" customHeight="1">
      <c r="A7" s="38" t="s">
        <v>8</v>
      </c>
      <c r="B7" s="20">
        <f>M9</f>
        <v>7.9108796296296306E-3</v>
      </c>
      <c r="C7" s="135"/>
      <c r="D7" s="135"/>
      <c r="E7" s="135"/>
      <c r="F7" s="135"/>
      <c r="G7" s="135"/>
      <c r="H7" s="135"/>
      <c r="I7" s="28"/>
      <c r="J7" s="28"/>
      <c r="K7" s="28"/>
      <c r="L7" s="101" t="s">
        <v>201</v>
      </c>
      <c r="M7" s="28"/>
      <c r="N7" s="28"/>
      <c r="O7" s="28"/>
      <c r="P7" s="28"/>
    </row>
    <row r="8" spans="1:18" ht="42.75" customHeight="1">
      <c r="A8" s="29" t="s">
        <v>46</v>
      </c>
      <c r="B8" s="29" t="s">
        <v>47</v>
      </c>
      <c r="C8" s="29" t="s">
        <v>48</v>
      </c>
      <c r="D8" s="29" t="s">
        <v>49</v>
      </c>
      <c r="E8" s="29" t="s">
        <v>50</v>
      </c>
      <c r="F8" s="29" t="s">
        <v>51</v>
      </c>
      <c r="G8" s="29" t="s">
        <v>52</v>
      </c>
      <c r="H8" s="29" t="s">
        <v>53</v>
      </c>
      <c r="I8" s="66" t="s">
        <v>54</v>
      </c>
      <c r="J8" s="29" t="s">
        <v>55</v>
      </c>
      <c r="K8" s="67" t="s">
        <v>66</v>
      </c>
      <c r="L8" s="40" t="s">
        <v>6</v>
      </c>
      <c r="M8" s="41" t="s">
        <v>14</v>
      </c>
      <c r="N8" s="41" t="s">
        <v>5</v>
      </c>
      <c r="O8" s="42" t="s">
        <v>67</v>
      </c>
      <c r="P8" s="41" t="s">
        <v>150</v>
      </c>
    </row>
    <row r="9" spans="1:18" s="70" customFormat="1" ht="15" customHeight="1">
      <c r="A9" s="48">
        <v>1</v>
      </c>
      <c r="B9" s="49">
        <v>118</v>
      </c>
      <c r="C9" s="50" t="s">
        <v>2</v>
      </c>
      <c r="D9" s="48">
        <v>1985</v>
      </c>
      <c r="E9" s="51" t="s">
        <v>79</v>
      </c>
      <c r="F9" s="68" t="s">
        <v>191</v>
      </c>
      <c r="G9" s="71" t="s">
        <v>60</v>
      </c>
      <c r="H9" s="43">
        <v>7.9108796296296306E-3</v>
      </c>
      <c r="I9" s="44">
        <f>H9-$H$9</f>
        <v>0</v>
      </c>
      <c r="J9" s="54">
        <f>$N$5/(H9*24000)</f>
        <v>21.068032187271395</v>
      </c>
      <c r="K9" s="69">
        <v>1</v>
      </c>
      <c r="L9" s="54">
        <v>1</v>
      </c>
      <c r="M9" s="43">
        <f>H9*L9</f>
        <v>7.9108796296296306E-3</v>
      </c>
      <c r="N9" s="45">
        <f>1000*(2*$B$7/M9-1)</f>
        <v>1000</v>
      </c>
      <c r="O9" s="46">
        <v>1</v>
      </c>
      <c r="P9" s="46"/>
    </row>
    <row r="10" spans="1:18" s="70" customFormat="1" ht="15" customHeight="1">
      <c r="A10" s="48">
        <v>2</v>
      </c>
      <c r="B10" s="49">
        <v>182</v>
      </c>
      <c r="C10" s="50" t="s">
        <v>35</v>
      </c>
      <c r="D10" s="48">
        <v>1972</v>
      </c>
      <c r="E10" s="48"/>
      <c r="F10" s="68" t="s">
        <v>203</v>
      </c>
      <c r="G10" s="53" t="s">
        <v>57</v>
      </c>
      <c r="H10" s="43">
        <v>9.4216435185185184E-3</v>
      </c>
      <c r="I10" s="44">
        <f>H10-$H$9</f>
        <v>1.5107638888888879E-3</v>
      </c>
      <c r="J10" s="54">
        <f>$N$5/(H10*24000)</f>
        <v>17.689765733449626</v>
      </c>
      <c r="K10" s="69">
        <v>2</v>
      </c>
      <c r="L10" s="54">
        <v>1</v>
      </c>
      <c r="M10" s="43">
        <f>H10*L10</f>
        <v>9.4216435185185184E-3</v>
      </c>
      <c r="N10" s="45">
        <f>1000*(2*$B$7/M10-1)</f>
        <v>679.29928872400308</v>
      </c>
      <c r="O10" s="46">
        <v>2</v>
      </c>
      <c r="P10" s="46"/>
    </row>
    <row r="11" spans="1:18" s="70" customFormat="1" ht="15" customHeight="1">
      <c r="A11" s="48">
        <v>3</v>
      </c>
      <c r="B11" s="49">
        <v>1118</v>
      </c>
      <c r="C11" s="50" t="s">
        <v>2</v>
      </c>
      <c r="D11" s="48">
        <v>1985</v>
      </c>
      <c r="E11" s="51" t="s">
        <v>79</v>
      </c>
      <c r="F11" s="140" t="s">
        <v>204</v>
      </c>
      <c r="G11" s="71" t="s">
        <v>60</v>
      </c>
      <c r="H11" s="43">
        <v>9.9884259259259266E-3</v>
      </c>
      <c r="I11" s="44">
        <f>H11-$H$9</f>
        <v>2.0775462962962961E-3</v>
      </c>
      <c r="J11" s="54">
        <f>$N$5/(H11*24000)</f>
        <v>16.685979142526072</v>
      </c>
      <c r="K11" s="69" t="s">
        <v>158</v>
      </c>
      <c r="L11" s="54">
        <v>1</v>
      </c>
      <c r="M11" s="43">
        <f>H11*L11</f>
        <v>9.9884259259259266E-3</v>
      </c>
      <c r="N11" s="45">
        <f>1000*(2*$B$7/M11-1)</f>
        <v>584.00926998841248</v>
      </c>
      <c r="O11" s="46" t="s">
        <v>158</v>
      </c>
      <c r="P11" s="46"/>
    </row>
    <row r="12" spans="1:18" s="70" customFormat="1" ht="15" customHeight="1">
      <c r="A12" s="48">
        <v>4</v>
      </c>
      <c r="B12" s="72">
        <v>1131</v>
      </c>
      <c r="C12" s="81" t="s">
        <v>10</v>
      </c>
      <c r="D12" s="74">
        <v>1977</v>
      </c>
      <c r="E12" s="74"/>
      <c r="F12" s="68" t="s">
        <v>58</v>
      </c>
      <c r="G12" s="53" t="s">
        <v>57</v>
      </c>
      <c r="H12" s="43" t="s">
        <v>111</v>
      </c>
      <c r="I12" s="44"/>
      <c r="J12" s="54"/>
      <c r="K12" s="69"/>
      <c r="L12" s="54">
        <v>1</v>
      </c>
      <c r="M12" s="43"/>
      <c r="N12" s="45"/>
      <c r="O12" s="46"/>
      <c r="P12" s="46"/>
    </row>
    <row r="13" spans="1:18" ht="6.75" customHeight="1"/>
    <row r="14" spans="1:18">
      <c r="B14" s="24" t="s">
        <v>37</v>
      </c>
    </row>
    <row r="15" spans="1:18" ht="27" customHeight="1">
      <c r="A15" s="198" t="s">
        <v>38</v>
      </c>
      <c r="B15" s="199"/>
      <c r="C15" s="133" t="s">
        <v>39</v>
      </c>
      <c r="D15" s="27" t="s">
        <v>40</v>
      </c>
      <c r="E15" s="134" t="s">
        <v>45</v>
      </c>
      <c r="F15" s="27" t="s">
        <v>41</v>
      </c>
      <c r="G15" s="27" t="s">
        <v>82</v>
      </c>
      <c r="H15" s="205" t="s">
        <v>42</v>
      </c>
      <c r="I15" s="206"/>
      <c r="J15" s="206"/>
      <c r="K15" s="206"/>
      <c r="L15" s="206"/>
      <c r="M15" s="206"/>
    </row>
    <row r="16" spans="1:18" ht="15" customHeight="1">
      <c r="A16" s="207">
        <v>42924</v>
      </c>
      <c r="B16" s="208"/>
      <c r="C16" s="141" t="s">
        <v>206</v>
      </c>
      <c r="D16" s="213" t="s">
        <v>207</v>
      </c>
      <c r="E16" s="215"/>
      <c r="F16" s="218" t="s">
        <v>115</v>
      </c>
      <c r="G16" s="218" t="s">
        <v>208</v>
      </c>
      <c r="H16" s="172" t="s">
        <v>205</v>
      </c>
      <c r="I16" s="206"/>
      <c r="J16" s="206"/>
      <c r="K16" s="206"/>
      <c r="L16" s="206"/>
      <c r="M16" s="206"/>
    </row>
    <row r="17" spans="1:13" ht="15" customHeight="1">
      <c r="A17" s="209"/>
      <c r="B17" s="210"/>
      <c r="C17" s="141" t="s">
        <v>195</v>
      </c>
      <c r="D17" s="214"/>
      <c r="E17" s="216"/>
      <c r="F17" s="219"/>
      <c r="G17" s="219"/>
      <c r="H17" s="206"/>
      <c r="I17" s="206"/>
      <c r="J17" s="206"/>
      <c r="K17" s="206"/>
      <c r="L17" s="206"/>
      <c r="M17" s="206"/>
    </row>
    <row r="18" spans="1:13" ht="15" customHeight="1">
      <c r="A18" s="211"/>
      <c r="B18" s="212"/>
      <c r="C18" s="141" t="s">
        <v>196</v>
      </c>
      <c r="D18" s="214"/>
      <c r="E18" s="217"/>
      <c r="F18" s="220"/>
      <c r="G18" s="220"/>
      <c r="H18" s="206"/>
      <c r="I18" s="206"/>
      <c r="J18" s="206"/>
      <c r="K18" s="206"/>
      <c r="L18" s="206"/>
      <c r="M18" s="206"/>
    </row>
    <row r="19" spans="1:13" ht="16.5" customHeight="1">
      <c r="I19" s="28"/>
      <c r="J19" s="28"/>
      <c r="K19" s="28"/>
      <c r="L19" s="28"/>
    </row>
    <row r="20" spans="1:13" ht="39.75" customHeight="1">
      <c r="A20" s="164" t="s">
        <v>202</v>
      </c>
      <c r="B20" s="182"/>
      <c r="C20" s="182"/>
      <c r="D20" s="182"/>
      <c r="E20" s="182"/>
      <c r="F20" s="182"/>
      <c r="G20" s="182"/>
      <c r="H20" s="135"/>
      <c r="I20" s="94"/>
      <c r="J20" s="28"/>
      <c r="K20" s="28"/>
      <c r="L20" s="28"/>
    </row>
    <row r="21" spans="1:13">
      <c r="A21" s="28"/>
      <c r="B21" s="28"/>
      <c r="C21" s="28"/>
      <c r="D21" s="28"/>
      <c r="E21" s="28"/>
      <c r="F21" s="28"/>
      <c r="G21" s="28"/>
      <c r="H21" s="28"/>
      <c r="J21" s="28"/>
      <c r="K21" s="28"/>
      <c r="L21" s="28"/>
    </row>
  </sheetData>
  <autoFilter ref="A8:P8">
    <filterColumn colId="14"/>
    <sortState ref="A9:P11">
      <sortCondition ref="H8"/>
    </sortState>
  </autoFilter>
  <mergeCells count="13">
    <mergeCell ref="A20:G20"/>
    <mergeCell ref="A16:B18"/>
    <mergeCell ref="D16:D18"/>
    <mergeCell ref="E16:E18"/>
    <mergeCell ref="F16:F18"/>
    <mergeCell ref="G16:G18"/>
    <mergeCell ref="H16:M18"/>
    <mergeCell ref="A1:P1"/>
    <mergeCell ref="A2:P2"/>
    <mergeCell ref="A3:P3"/>
    <mergeCell ref="A4:P4"/>
    <mergeCell ref="A15:B15"/>
    <mergeCell ref="H15:M15"/>
  </mergeCells>
  <pageMargins left="0.31496062992125984" right="0.31496062992125984" top="0.15748031496062992" bottom="0.15748031496062992" header="0" footer="0"/>
  <pageSetup paperSize="9" scale="78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2017_мал КУБОК СП</vt:lpstr>
      <vt:lpstr>1 эт_07.01.2017</vt:lpstr>
      <vt:lpstr>2 эт_28.01.2017</vt:lpstr>
      <vt:lpstr>3 эт_03.03.2017</vt:lpstr>
      <vt:lpstr>4 эт_01.04.2017</vt:lpstr>
      <vt:lpstr>5 эт_15.04.2017</vt:lpstr>
      <vt:lpstr>6 эт_06.05.2017</vt:lpstr>
      <vt:lpstr>7 эт_03.06.2017</vt:lpstr>
      <vt:lpstr>8 эт_08.07.2017</vt:lpstr>
      <vt:lpstr>9 эт_04.08.2017</vt:lpstr>
      <vt:lpstr>10 эт_29.10.2017</vt:lpstr>
      <vt:lpstr>11 эт_09.12.2017</vt:lpstr>
      <vt:lpstr>'1 эт_07.01.2017'!Область_печати</vt:lpstr>
      <vt:lpstr>'10 эт_29.10.2017'!Область_печати</vt:lpstr>
      <vt:lpstr>'11 эт_09.12.2017'!Область_печати</vt:lpstr>
      <vt:lpstr>'2 эт_28.01.2017'!Область_печати</vt:lpstr>
      <vt:lpstr>'2017_мал КУБОК СП'!Область_печати</vt:lpstr>
      <vt:lpstr>'3 эт_03.03.2017'!Область_печати</vt:lpstr>
      <vt:lpstr>'4 эт_01.04.2017'!Область_печати</vt:lpstr>
      <vt:lpstr>'5 эт_15.04.2017'!Область_печати</vt:lpstr>
      <vt:lpstr>'6 эт_06.05.2017'!Область_печати</vt:lpstr>
      <vt:lpstr>'7 эт_03.06.2017'!Область_печати</vt:lpstr>
      <vt:lpstr>'8 эт_08.07.2017'!Область_печати</vt:lpstr>
      <vt:lpstr>'9 эт_04.08.2017'!Область_печати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2017-12-11T10:43:51Z</dcterms:modified>
</cp:coreProperties>
</file>