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41"/>
  </bookViews>
  <sheets>
    <sheet name="2017_КУБОК СП" sheetId="7" r:id="rId1"/>
    <sheet name="1 эт_07.01.2017" sheetId="21" r:id="rId2"/>
    <sheet name="2 эт_28.01.2017" sheetId="23" r:id="rId3"/>
    <sheet name="3 эт_03.03.2017" sheetId="24" r:id="rId4"/>
    <sheet name="4 эт_01.04.2017" sheetId="25" r:id="rId5"/>
    <sheet name="5 эт_15.04.2017" sheetId="26" r:id="rId6"/>
    <sheet name="6 эт_06.05.2017" sheetId="27" r:id="rId7"/>
    <sheet name="7 эт_03.06.2017" sheetId="28" r:id="rId8"/>
    <sheet name="8 эт_03.06.2017" sheetId="29" r:id="rId9"/>
    <sheet name="9 эт_08.07.2017" sheetId="30" r:id="rId10"/>
    <sheet name="10 эт_08.07.2017" sheetId="31" r:id="rId11"/>
    <sheet name="11 эт_04.08.2017" sheetId="32" r:id="rId12"/>
    <sheet name="12 эт_04.08.2017" sheetId="33" r:id="rId13"/>
    <sheet name="13 эт_29.10.2017" sheetId="34" r:id="rId14"/>
    <sheet name="14 эт_29.10.2017" sheetId="35" r:id="rId15"/>
    <sheet name="15 эт_09.12.2017" sheetId="36" r:id="rId16"/>
  </sheets>
  <definedNames>
    <definedName name="_xlnm._FilterDatabase" localSheetId="1" hidden="1">'1 эт_07.01.2017'!$A$8:$O$8</definedName>
    <definedName name="_xlnm._FilterDatabase" localSheetId="10" hidden="1">'10 эт_08.07.2017'!$A$8:$P$8</definedName>
    <definedName name="_xlnm._FilterDatabase" localSheetId="11" hidden="1">'11 эт_04.08.2017'!$A$8:$P$8</definedName>
    <definedName name="_xlnm._FilterDatabase" localSheetId="12" hidden="1">'12 эт_04.08.2017'!$A$8:$P$8</definedName>
    <definedName name="_xlnm._FilterDatabase" localSheetId="13" hidden="1">'13 эт_29.10.2017'!$A$8:$P$8</definedName>
    <definedName name="_xlnm._FilterDatabase" localSheetId="14" hidden="1">'14 эт_29.10.2017'!$A$8:$P$8</definedName>
    <definedName name="_xlnm._FilterDatabase" localSheetId="15" hidden="1">'15 эт_09.12.2017'!$A$8:$P$8</definedName>
    <definedName name="_xlnm._FilterDatabase" localSheetId="2" hidden="1">'2 эт_28.01.2017'!$A$8:$O$8</definedName>
    <definedName name="_xlnm._FilterDatabase" localSheetId="0" hidden="1">'2017_КУБОК СП'!$A$5:$W$54</definedName>
    <definedName name="_xlnm._FilterDatabase" localSheetId="3" hidden="1">'3 эт_03.03.2017'!$A$8:$O$8</definedName>
    <definedName name="_xlnm._FilterDatabase" localSheetId="4" hidden="1">'4 эт_01.04.2017'!$A$8:$O$8</definedName>
    <definedName name="_xlnm._FilterDatabase" localSheetId="5" hidden="1">'5 эт_15.04.2017'!$A$8:$P$8</definedName>
    <definedName name="_xlnm._FilterDatabase" localSheetId="6" hidden="1">'6 эт_06.05.2017'!$A$8:$P$8</definedName>
    <definedName name="_xlnm._FilterDatabase" localSheetId="7" hidden="1">'7 эт_03.06.2017'!$A$8:$P$8</definedName>
    <definedName name="_xlnm._FilterDatabase" localSheetId="8" hidden="1">'8 эт_03.06.2017'!$A$8:$P$8</definedName>
    <definedName name="_xlnm._FilterDatabase" localSheetId="9" hidden="1">'9 эт_08.07.2017'!$A$8:$P$8</definedName>
    <definedName name="_xlnm.Print_Area" localSheetId="1">'1 эт_07.01.2017'!$A$1:$O$39</definedName>
    <definedName name="_xlnm.Print_Area" localSheetId="10">'10 эт_08.07.2017'!$A$1:$P$30</definedName>
    <definedName name="_xlnm.Print_Area" localSheetId="11">'11 эт_04.08.2017'!$A$1:$P$33</definedName>
    <definedName name="_xlnm.Print_Area" localSheetId="12">'12 эт_04.08.2017'!$A$1:$P$25</definedName>
    <definedName name="_xlnm.Print_Area" localSheetId="13">'13 эт_29.10.2017'!$A$1:$P$31</definedName>
    <definedName name="_xlnm.Print_Area" localSheetId="14">'14 эт_29.10.2017'!$A$1:$P$30</definedName>
    <definedName name="_xlnm.Print_Area" localSheetId="15">'15 эт_09.12.2017'!$A$1:$P$31</definedName>
    <definedName name="_xlnm.Print_Area" localSheetId="2">'2 эт_28.01.2017'!$A$1:$O$37</definedName>
    <definedName name="_xlnm.Print_Area" localSheetId="0">'2017_КУБОК СП'!$A$1:$W$54</definedName>
    <definedName name="_xlnm.Print_Area" localSheetId="3">'3 эт_03.03.2017'!$A$1:$O$41</definedName>
    <definedName name="_xlnm.Print_Area" localSheetId="4">'4 эт_01.04.2017'!$A$1:$O$28</definedName>
    <definedName name="_xlnm.Print_Area" localSheetId="5">'5 эт_15.04.2017'!$A$1:$P$30</definedName>
    <definedName name="_xlnm.Print_Area" localSheetId="6">'6 эт_06.05.2017'!$A$1:$P$30</definedName>
    <definedName name="_xlnm.Print_Area" localSheetId="7">'7 эт_03.06.2017'!$A$1:$P$34</definedName>
    <definedName name="_xlnm.Print_Area" localSheetId="8">'8 эт_03.06.2017'!$A$1:$P$27</definedName>
    <definedName name="_xlnm.Print_Area" localSheetId="9">'9 эт_08.07.2017'!$A$1:$P$34</definedName>
  </definedNames>
  <calcPr calcId="124519"/>
</workbook>
</file>

<file path=xl/calcChain.xml><?xml version="1.0" encoding="utf-8"?>
<calcChain xmlns="http://schemas.openxmlformats.org/spreadsheetml/2006/main">
  <c r="U53" i="7"/>
  <c r="S53"/>
  <c r="U47"/>
  <c r="S47"/>
  <c r="U40"/>
  <c r="S19"/>
  <c r="U7"/>
  <c r="N10" i="36"/>
  <c r="N11"/>
  <c r="N12"/>
  <c r="N13"/>
  <c r="N14"/>
  <c r="N15"/>
  <c r="N16"/>
  <c r="N17"/>
  <c r="N18"/>
  <c r="N19"/>
  <c r="N20"/>
  <c r="B7"/>
  <c r="I10"/>
  <c r="I11"/>
  <c r="I12"/>
  <c r="I13"/>
  <c r="I14"/>
  <c r="I15"/>
  <c r="I16"/>
  <c r="I17"/>
  <c r="I18"/>
  <c r="I19"/>
  <c r="I20"/>
  <c r="I21"/>
  <c r="I9"/>
  <c r="M15"/>
  <c r="M19"/>
  <c r="M20"/>
  <c r="M18"/>
  <c r="M21"/>
  <c r="J20"/>
  <c r="M9"/>
  <c r="J9"/>
  <c r="J21"/>
  <c r="J18"/>
  <c r="M12"/>
  <c r="J12"/>
  <c r="J15"/>
  <c r="J19"/>
  <c r="M16"/>
  <c r="J16"/>
  <c r="M13"/>
  <c r="J13"/>
  <c r="M17"/>
  <c r="J17"/>
  <c r="M14"/>
  <c r="J14"/>
  <c r="M10"/>
  <c r="J10"/>
  <c r="M11"/>
  <c r="J11"/>
  <c r="T40" i="7"/>
  <c r="U46"/>
  <c r="T46"/>
  <c r="U44"/>
  <c r="T44"/>
  <c r="U24"/>
  <c r="T24"/>
  <c r="T19"/>
  <c r="U10"/>
  <c r="T10"/>
  <c r="T8"/>
  <c r="T6"/>
  <c r="S54"/>
  <c r="T54"/>
  <c r="S41"/>
  <c r="T41"/>
  <c r="I10" i="34"/>
  <c r="I9" i="35"/>
  <c r="I18"/>
  <c r="I17"/>
  <c r="I19"/>
  <c r="I20"/>
  <c r="I11"/>
  <c r="I12"/>
  <c r="I10"/>
  <c r="I15"/>
  <c r="I16"/>
  <c r="I13"/>
  <c r="I14"/>
  <c r="M12"/>
  <c r="J12"/>
  <c r="M10"/>
  <c r="J10"/>
  <c r="M9"/>
  <c r="B7" s="1"/>
  <c r="J9"/>
  <c r="M15"/>
  <c r="J15"/>
  <c r="M18"/>
  <c r="J18"/>
  <c r="M19"/>
  <c r="J19"/>
  <c r="M14"/>
  <c r="J14"/>
  <c r="M20"/>
  <c r="J20"/>
  <c r="M11"/>
  <c r="J11"/>
  <c r="M16"/>
  <c r="J16"/>
  <c r="M17"/>
  <c r="J17"/>
  <c r="M13"/>
  <c r="J13"/>
  <c r="B7" i="34"/>
  <c r="N11"/>
  <c r="N12"/>
  <c r="N14"/>
  <c r="N16"/>
  <c r="N18"/>
  <c r="N20"/>
  <c r="M11"/>
  <c r="M12"/>
  <c r="M10"/>
  <c r="M13"/>
  <c r="M16"/>
  <c r="M14"/>
  <c r="M19"/>
  <c r="M17"/>
  <c r="M18"/>
  <c r="M15"/>
  <c r="M20"/>
  <c r="I20"/>
  <c r="J20"/>
  <c r="I11"/>
  <c r="J11"/>
  <c r="I12"/>
  <c r="J12"/>
  <c r="I15"/>
  <c r="J15"/>
  <c r="J13"/>
  <c r="I13"/>
  <c r="J18"/>
  <c r="I18"/>
  <c r="J17"/>
  <c r="I17"/>
  <c r="J19"/>
  <c r="I19"/>
  <c r="J16"/>
  <c r="I16"/>
  <c r="J10"/>
  <c r="J14"/>
  <c r="I14"/>
  <c r="M9"/>
  <c r="J9"/>
  <c r="I9"/>
  <c r="S27" i="7"/>
  <c r="T27"/>
  <c r="S11"/>
  <c r="T11"/>
  <c r="I10" i="33"/>
  <c r="I11"/>
  <c r="I12"/>
  <c r="I13"/>
  <c r="I14"/>
  <c r="I15"/>
  <c r="I16"/>
  <c r="I17"/>
  <c r="I9"/>
  <c r="N10"/>
  <c r="N11"/>
  <c r="N12"/>
  <c r="N13"/>
  <c r="N14"/>
  <c r="N15"/>
  <c r="N16"/>
  <c r="N17"/>
  <c r="B7"/>
  <c r="N9"/>
  <c r="J14"/>
  <c r="M14"/>
  <c r="J12"/>
  <c r="M12"/>
  <c r="M17"/>
  <c r="J17"/>
  <c r="M9"/>
  <c r="J9"/>
  <c r="M13"/>
  <c r="J13"/>
  <c r="M11"/>
  <c r="J11"/>
  <c r="M15"/>
  <c r="J15"/>
  <c r="M10"/>
  <c r="J10"/>
  <c r="M16"/>
  <c r="J16"/>
  <c r="S39" i="7"/>
  <c r="T39"/>
  <c r="S20"/>
  <c r="T20"/>
  <c r="M11" i="32"/>
  <c r="M10"/>
  <c r="N10"/>
  <c r="M16"/>
  <c r="M13"/>
  <c r="N13"/>
  <c r="M17"/>
  <c r="M18"/>
  <c r="N18"/>
  <c r="M19"/>
  <c r="M14"/>
  <c r="N14"/>
  <c r="M15"/>
  <c r="M20"/>
  <c r="N20"/>
  <c r="M12"/>
  <c r="M22"/>
  <c r="N22"/>
  <c r="M21"/>
  <c r="M23"/>
  <c r="M24"/>
  <c r="I10"/>
  <c r="J10"/>
  <c r="I12"/>
  <c r="J12"/>
  <c r="I23"/>
  <c r="J23"/>
  <c r="I18"/>
  <c r="J18"/>
  <c r="I22"/>
  <c r="J22"/>
  <c r="I20"/>
  <c r="J20"/>
  <c r="I21"/>
  <c r="J21"/>
  <c r="I15"/>
  <c r="J15"/>
  <c r="I24"/>
  <c r="J24"/>
  <c r="I16"/>
  <c r="J16"/>
  <c r="I11"/>
  <c r="J11"/>
  <c r="I13"/>
  <c r="J13"/>
  <c r="I19"/>
  <c r="J19"/>
  <c r="I14"/>
  <c r="J14"/>
  <c r="I17"/>
  <c r="J17"/>
  <c r="M9"/>
  <c r="B7" s="1"/>
  <c r="N11" s="1"/>
  <c r="J9"/>
  <c r="I9"/>
  <c r="S23" i="7"/>
  <c r="T23"/>
  <c r="S12"/>
  <c r="T12"/>
  <c r="S13"/>
  <c r="T13"/>
  <c r="S35"/>
  <c r="T35"/>
  <c r="S28"/>
  <c r="T28"/>
  <c r="S42"/>
  <c r="T42"/>
  <c r="M10" i="31"/>
  <c r="M11"/>
  <c r="M12"/>
  <c r="M14"/>
  <c r="M9"/>
  <c r="I10"/>
  <c r="J10"/>
  <c r="I11"/>
  <c r="J11"/>
  <c r="I12"/>
  <c r="J12"/>
  <c r="I14"/>
  <c r="J14"/>
  <c r="I16"/>
  <c r="J16"/>
  <c r="I17"/>
  <c r="J17"/>
  <c r="I18"/>
  <c r="J18"/>
  <c r="I13"/>
  <c r="J13"/>
  <c r="I19"/>
  <c r="J19"/>
  <c r="I15"/>
  <c r="J15"/>
  <c r="I20"/>
  <c r="J20"/>
  <c r="J9"/>
  <c r="I9"/>
  <c r="M20"/>
  <c r="M15"/>
  <c r="M19"/>
  <c r="M18"/>
  <c r="M13"/>
  <c r="M16"/>
  <c r="B7"/>
  <c r="N11" s="1"/>
  <c r="M17"/>
  <c r="M15" i="30"/>
  <c r="I23"/>
  <c r="J23"/>
  <c r="I11"/>
  <c r="J11"/>
  <c r="I12"/>
  <c r="J12"/>
  <c r="I14"/>
  <c r="J14"/>
  <c r="I13"/>
  <c r="J13"/>
  <c r="I18"/>
  <c r="J18"/>
  <c r="I15"/>
  <c r="J15"/>
  <c r="I20"/>
  <c r="J20"/>
  <c r="I16"/>
  <c r="J16"/>
  <c r="I24"/>
  <c r="J24"/>
  <c r="I21"/>
  <c r="J21"/>
  <c r="I22"/>
  <c r="J22"/>
  <c r="I17"/>
  <c r="J17"/>
  <c r="I19"/>
  <c r="J19"/>
  <c r="M11"/>
  <c r="M19"/>
  <c r="M17"/>
  <c r="M24"/>
  <c r="M16"/>
  <c r="M13"/>
  <c r="M21"/>
  <c r="M22"/>
  <c r="M18"/>
  <c r="M14"/>
  <c r="M20"/>
  <c r="M12"/>
  <c r="M23"/>
  <c r="M10"/>
  <c r="J10"/>
  <c r="I10"/>
  <c r="M9"/>
  <c r="B7" s="1"/>
  <c r="J9"/>
  <c r="I9"/>
  <c r="B7" i="29"/>
  <c r="I10"/>
  <c r="I11"/>
  <c r="I12"/>
  <c r="I13"/>
  <c r="I14"/>
  <c r="I15"/>
  <c r="I9"/>
  <c r="M15"/>
  <c r="J15"/>
  <c r="M14"/>
  <c r="J14"/>
  <c r="M10"/>
  <c r="J10"/>
  <c r="M12"/>
  <c r="J12"/>
  <c r="M13"/>
  <c r="J13"/>
  <c r="M11"/>
  <c r="J11"/>
  <c r="M9"/>
  <c r="J9"/>
  <c r="M12" i="28"/>
  <c r="M14"/>
  <c r="M15"/>
  <c r="M11"/>
  <c r="M16"/>
  <c r="M10"/>
  <c r="M17"/>
  <c r="M13"/>
  <c r="M18"/>
  <c r="M19"/>
  <c r="M21"/>
  <c r="M20"/>
  <c r="I20"/>
  <c r="J20"/>
  <c r="J21"/>
  <c r="I21"/>
  <c r="J18"/>
  <c r="I18"/>
  <c r="J19"/>
  <c r="I19"/>
  <c r="J13"/>
  <c r="I13"/>
  <c r="I16"/>
  <c r="J16"/>
  <c r="J11"/>
  <c r="I11"/>
  <c r="N9" i="36" l="1"/>
  <c r="V41" i="7"/>
  <c r="V13"/>
  <c r="V12"/>
  <c r="V23"/>
  <c r="V54"/>
  <c r="N12" i="35"/>
  <c r="N15"/>
  <c r="N18"/>
  <c r="N19"/>
  <c r="N14"/>
  <c r="N20"/>
  <c r="N11"/>
  <c r="N16"/>
  <c r="N17"/>
  <c r="N13"/>
  <c r="N9"/>
  <c r="N19" i="34"/>
  <c r="N17"/>
  <c r="N15"/>
  <c r="N13"/>
  <c r="N10"/>
  <c r="V27" i="7"/>
  <c r="V11"/>
  <c r="V39"/>
  <c r="V20"/>
  <c r="N21" i="32"/>
  <c r="N12"/>
  <c r="N15"/>
  <c r="N19"/>
  <c r="N17"/>
  <c r="N16"/>
  <c r="N9"/>
  <c r="V42" i="7"/>
  <c r="V28"/>
  <c r="V35"/>
  <c r="N9" i="31"/>
  <c r="N15"/>
  <c r="N18"/>
  <c r="N16"/>
  <c r="N12"/>
  <c r="N10"/>
  <c r="N13"/>
  <c r="N20"/>
  <c r="N19"/>
  <c r="N17"/>
  <c r="N14"/>
  <c r="N10" i="30"/>
  <c r="N20"/>
  <c r="N11"/>
  <c r="N14"/>
  <c r="N22"/>
  <c r="N24"/>
  <c r="N19"/>
  <c r="N18"/>
  <c r="N23"/>
  <c r="N17"/>
  <c r="N21"/>
  <c r="N16"/>
  <c r="N15"/>
  <c r="N13"/>
  <c r="N12"/>
  <c r="N9"/>
  <c r="N10" i="29"/>
  <c r="N15"/>
  <c r="N14"/>
  <c r="N12"/>
  <c r="N13"/>
  <c r="N11"/>
  <c r="N9"/>
  <c r="J12" i="28" l="1"/>
  <c r="I12"/>
  <c r="J14"/>
  <c r="I14"/>
  <c r="J15"/>
  <c r="I15"/>
  <c r="J17"/>
  <c r="I17"/>
  <c r="J10"/>
  <c r="I10"/>
  <c r="M9"/>
  <c r="B7" s="1"/>
  <c r="J9"/>
  <c r="I9"/>
  <c r="S8" i="7"/>
  <c r="S34"/>
  <c r="T34"/>
  <c r="S44"/>
  <c r="S6"/>
  <c r="U6"/>
  <c r="S40"/>
  <c r="N10" i="27"/>
  <c r="N11"/>
  <c r="N12"/>
  <c r="N13"/>
  <c r="N14"/>
  <c r="N15"/>
  <c r="N16"/>
  <c r="N17"/>
  <c r="N18"/>
  <c r="N19"/>
  <c r="N20"/>
  <c r="N9"/>
  <c r="M11"/>
  <c r="M14"/>
  <c r="M12"/>
  <c r="M16"/>
  <c r="M13"/>
  <c r="M15"/>
  <c r="M10"/>
  <c r="M17"/>
  <c r="M18"/>
  <c r="M19"/>
  <c r="M22"/>
  <c r="M21"/>
  <c r="M20"/>
  <c r="J11"/>
  <c r="J14"/>
  <c r="J12"/>
  <c r="J16"/>
  <c r="J13"/>
  <c r="J15"/>
  <c r="J10"/>
  <c r="J17"/>
  <c r="J18"/>
  <c r="J19"/>
  <c r="J22"/>
  <c r="J21"/>
  <c r="J20"/>
  <c r="I11"/>
  <c r="I14"/>
  <c r="I12"/>
  <c r="I16"/>
  <c r="I13"/>
  <c r="I15"/>
  <c r="I10"/>
  <c r="I17"/>
  <c r="I18"/>
  <c r="I19"/>
  <c r="I22"/>
  <c r="I21"/>
  <c r="I20"/>
  <c r="I9"/>
  <c r="M9"/>
  <c r="J9"/>
  <c r="B7"/>
  <c r="S45" i="7"/>
  <c r="T45"/>
  <c r="J10" i="26"/>
  <c r="J9"/>
  <c r="I10"/>
  <c r="I11"/>
  <c r="I12"/>
  <c r="I13"/>
  <c r="I14"/>
  <c r="I15"/>
  <c r="I16"/>
  <c r="I17"/>
  <c r="I18"/>
  <c r="I19"/>
  <c r="I9"/>
  <c r="M18"/>
  <c r="J18"/>
  <c r="M14"/>
  <c r="J14"/>
  <c r="M16"/>
  <c r="J16"/>
  <c r="M13"/>
  <c r="J13"/>
  <c r="M10"/>
  <c r="M19"/>
  <c r="J19"/>
  <c r="M11"/>
  <c r="J11"/>
  <c r="M15"/>
  <c r="J15"/>
  <c r="M12"/>
  <c r="J12"/>
  <c r="M17"/>
  <c r="J17"/>
  <c r="M9"/>
  <c r="B7" s="1"/>
  <c r="N10" s="1"/>
  <c r="S36" i="7"/>
  <c r="T36"/>
  <c r="I10" i="25"/>
  <c r="I11"/>
  <c r="I12"/>
  <c r="I13"/>
  <c r="I14"/>
  <c r="I15"/>
  <c r="I16"/>
  <c r="I17"/>
  <c r="I18"/>
  <c r="I19"/>
  <c r="I9"/>
  <c r="M16"/>
  <c r="J16"/>
  <c r="J11"/>
  <c r="J17"/>
  <c r="J15"/>
  <c r="J18"/>
  <c r="J19"/>
  <c r="M18"/>
  <c r="M19"/>
  <c r="M14"/>
  <c r="J14"/>
  <c r="M17"/>
  <c r="M12"/>
  <c r="J12"/>
  <c r="M13"/>
  <c r="J13"/>
  <c r="M15"/>
  <c r="M11"/>
  <c r="M9"/>
  <c r="J9"/>
  <c r="M10"/>
  <c r="B7" s="1"/>
  <c r="N16" s="1"/>
  <c r="J10"/>
  <c r="S14" i="7"/>
  <c r="T14"/>
  <c r="S16"/>
  <c r="T16"/>
  <c r="S17"/>
  <c r="T17"/>
  <c r="S18"/>
  <c r="T18"/>
  <c r="S21"/>
  <c r="T21"/>
  <c r="S22"/>
  <c r="T22"/>
  <c r="S24"/>
  <c r="S25"/>
  <c r="T25"/>
  <c r="S26"/>
  <c r="T26"/>
  <c r="S29"/>
  <c r="T29"/>
  <c r="S30"/>
  <c r="T30"/>
  <c r="S31"/>
  <c r="T31"/>
  <c r="S32"/>
  <c r="T32"/>
  <c r="S33"/>
  <c r="T33"/>
  <c r="S37"/>
  <c r="T37"/>
  <c r="S38"/>
  <c r="T38"/>
  <c r="S43"/>
  <c r="T43"/>
  <c r="S46"/>
  <c r="S51"/>
  <c r="T51"/>
  <c r="T47"/>
  <c r="S48"/>
  <c r="T48"/>
  <c r="S49"/>
  <c r="T49"/>
  <c r="S50"/>
  <c r="T50"/>
  <c r="N10" i="24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I11"/>
  <c r="J11"/>
  <c r="I14"/>
  <c r="J14"/>
  <c r="I15"/>
  <c r="J15"/>
  <c r="I13"/>
  <c r="J13"/>
  <c r="I10"/>
  <c r="J10"/>
  <c r="I16"/>
  <c r="J16"/>
  <c r="I19"/>
  <c r="J19"/>
  <c r="I17"/>
  <c r="J17"/>
  <c r="I21"/>
  <c r="J21"/>
  <c r="I23"/>
  <c r="J23"/>
  <c r="I20"/>
  <c r="J20"/>
  <c r="I12"/>
  <c r="J12"/>
  <c r="I22"/>
  <c r="J22"/>
  <c r="I24"/>
  <c r="J24"/>
  <c r="I18"/>
  <c r="J18"/>
  <c r="I27"/>
  <c r="J27"/>
  <c r="I26"/>
  <c r="J26"/>
  <c r="I28"/>
  <c r="J28"/>
  <c r="I29"/>
  <c r="J29"/>
  <c r="I25"/>
  <c r="J25"/>
  <c r="I30"/>
  <c r="J30"/>
  <c r="M28"/>
  <c r="M26"/>
  <c r="M18"/>
  <c r="M12"/>
  <c r="M16"/>
  <c r="M30"/>
  <c r="M13"/>
  <c r="M10"/>
  <c r="M14"/>
  <c r="M15"/>
  <c r="M25"/>
  <c r="M23"/>
  <c r="M22"/>
  <c r="M20"/>
  <c r="M21"/>
  <c r="M24"/>
  <c r="M29"/>
  <c r="M27"/>
  <c r="M17"/>
  <c r="M19"/>
  <c r="M11"/>
  <c r="M9"/>
  <c r="B7" s="1"/>
  <c r="J9"/>
  <c r="I9"/>
  <c r="N18" i="28" l="1"/>
  <c r="N16"/>
  <c r="N12"/>
  <c r="N19"/>
  <c r="N10"/>
  <c r="N14"/>
  <c r="N21"/>
  <c r="N17"/>
  <c r="N15"/>
  <c r="N20"/>
  <c r="N13"/>
  <c r="N11"/>
  <c r="N9"/>
  <c r="V34" i="7"/>
  <c r="V45"/>
  <c r="V40"/>
  <c r="V36"/>
  <c r="N14" i="26"/>
  <c r="N13"/>
  <c r="N11"/>
  <c r="N15"/>
  <c r="N12"/>
  <c r="N9"/>
  <c r="V43" i="7"/>
  <c r="V33"/>
  <c r="V32"/>
  <c r="V31"/>
  <c r="V29"/>
  <c r="V26"/>
  <c r="V25"/>
  <c r="V24"/>
  <c r="V22"/>
  <c r="V21"/>
  <c r="V18"/>
  <c r="V17"/>
  <c r="V14"/>
  <c r="N18" i="25"/>
  <c r="N10"/>
  <c r="N9"/>
  <c r="N11"/>
  <c r="N15"/>
  <c r="N13"/>
  <c r="N12"/>
  <c r="N17"/>
  <c r="N14"/>
  <c r="V49" i="7"/>
  <c r="V47"/>
  <c r="V46"/>
  <c r="V37"/>
  <c r="V50"/>
  <c r="V48"/>
  <c r="V51"/>
  <c r="V44"/>
  <c r="V38"/>
  <c r="V30"/>
  <c r="V19"/>
  <c r="V16"/>
  <c r="N9" i="24"/>
  <c r="I11" i="23" l="1"/>
  <c r="J11"/>
  <c r="I12"/>
  <c r="J12"/>
  <c r="I10"/>
  <c r="J10"/>
  <c r="I14"/>
  <c r="J14"/>
  <c r="I13"/>
  <c r="J13"/>
  <c r="I16"/>
  <c r="J16"/>
  <c r="I17"/>
  <c r="J17"/>
  <c r="I15"/>
  <c r="J15"/>
  <c r="I18"/>
  <c r="J18"/>
  <c r="I19"/>
  <c r="J19"/>
  <c r="I20"/>
  <c r="J20"/>
  <c r="I21"/>
  <c r="J21"/>
  <c r="J9"/>
  <c r="I9"/>
  <c r="M11"/>
  <c r="M12"/>
  <c r="M10"/>
  <c r="M14"/>
  <c r="M13"/>
  <c r="M16"/>
  <c r="M17"/>
  <c r="M15"/>
  <c r="M18"/>
  <c r="M19"/>
  <c r="M20"/>
  <c r="M21"/>
  <c r="M9"/>
  <c r="B7" i="21"/>
  <c r="B7" i="23" l="1"/>
  <c r="N9"/>
  <c r="N11"/>
  <c r="N12" l="1"/>
  <c r="N14"/>
  <c r="N16"/>
  <c r="N15"/>
  <c r="N10"/>
  <c r="N13"/>
  <c r="N17"/>
  <c r="N18"/>
  <c r="T7" i="7"/>
  <c r="V8"/>
  <c r="T9"/>
  <c r="T15"/>
  <c r="T52"/>
  <c r="T53"/>
  <c r="V53" s="1"/>
  <c r="S7"/>
  <c r="S9"/>
  <c r="S10"/>
  <c r="S15"/>
  <c r="S52"/>
  <c r="I10" i="21"/>
  <c r="I11"/>
  <c r="I12"/>
  <c r="I13"/>
  <c r="I14"/>
  <c r="I15"/>
  <c r="I16"/>
  <c r="I9"/>
  <c r="M12"/>
  <c r="M9"/>
  <c r="M11"/>
  <c r="M13"/>
  <c r="M15"/>
  <c r="M14"/>
  <c r="M16"/>
  <c r="J12"/>
  <c r="J9"/>
  <c r="J11"/>
  <c r="J13"/>
  <c r="J15"/>
  <c r="J14"/>
  <c r="J16"/>
  <c r="M10" l="1"/>
  <c r="J10"/>
  <c r="V7" i="7" l="1"/>
  <c r="V15"/>
  <c r="V9"/>
  <c r="V6"/>
  <c r="V52"/>
  <c r="V10"/>
  <c r="N10" i="21" l="1"/>
  <c r="N9"/>
  <c r="N13"/>
  <c r="N14"/>
  <c r="N12"/>
  <c r="N11"/>
  <c r="N15"/>
  <c r="N16"/>
</calcChain>
</file>

<file path=xl/sharedStrings.xml><?xml version="1.0" encoding="utf-8"?>
<sst xmlns="http://schemas.openxmlformats.org/spreadsheetml/2006/main" count="1654" uniqueCount="292">
  <si>
    <t>Фамилия, имя</t>
  </si>
  <si>
    <t>Год рожд</t>
  </si>
  <si>
    <t>Орехова Наталья</t>
  </si>
  <si>
    <t>Андреева Ирина</t>
  </si>
  <si>
    <t>Фомин Алексей</t>
  </si>
  <si>
    <t>Краюшкин Виталий</t>
  </si>
  <si>
    <t>Чирухина Юлия</t>
  </si>
  <si>
    <t>Кочегарова Ксения</t>
  </si>
  <si>
    <t>Саратцева Светлана</t>
  </si>
  <si>
    <t>Очки</t>
  </si>
  <si>
    <t>Коэффициент</t>
  </si>
  <si>
    <t>Место</t>
  </si>
  <si>
    <t>T поб=</t>
  </si>
  <si>
    <t>Климов Иван</t>
  </si>
  <si>
    <t>Чикина Дарина</t>
  </si>
  <si>
    <t>Касаткина Ксения</t>
  </si>
  <si>
    <t>Суслина Ксения</t>
  </si>
  <si>
    <t>Люлин Кирилл</t>
  </si>
  <si>
    <t>Результат (с учетом коэффициента)</t>
  </si>
  <si>
    <t>1 этап</t>
  </si>
  <si>
    <t>3 этап</t>
  </si>
  <si>
    <t>4 этап</t>
  </si>
  <si>
    <t>2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</si>
  <si>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</si>
  <si>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</si>
  <si>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</si>
  <si>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</si>
  <si>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</si>
  <si>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</si>
  <si>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</si>
  <si>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12 этап</t>
  </si>
  <si>
    <t>13 этап</t>
  </si>
  <si>
    <t>14 этап</t>
  </si>
  <si>
    <t>15 этап</t>
  </si>
  <si>
    <t>Региональная общественная организация "Камчатский центр ездового спорта"</t>
  </si>
  <si>
    <t>Гончарук Арсен</t>
  </si>
  <si>
    <t>Кривогорницын Марк</t>
  </si>
  <si>
    <t>2 этапа на выбор</t>
  </si>
  <si>
    <t>Сумма 4-ёх лучших ЛЕТНИХ</t>
  </si>
  <si>
    <t>Березань Светлана</t>
  </si>
  <si>
    <t>Андреева Валерия</t>
  </si>
  <si>
    <t>Кривогорницына Кристина</t>
  </si>
  <si>
    <t>Башкиров Владимир</t>
  </si>
  <si>
    <t>Березань Даниил</t>
  </si>
  <si>
    <t>Зервудаки Элени</t>
  </si>
  <si>
    <t>Сумма 4-ёх лучших ЗИМНИХ</t>
  </si>
  <si>
    <t>Климова Галина</t>
  </si>
  <si>
    <t>Чайка Владимир</t>
  </si>
  <si>
    <t>Гантимурова Эльвира</t>
  </si>
  <si>
    <t>Гантимуров Денис</t>
  </si>
  <si>
    <t>Тузов Александр А</t>
  </si>
  <si>
    <t>Тузов Александр О</t>
  </si>
  <si>
    <t>Сумма (4зимние+4летние+2 на выбор)</t>
  </si>
  <si>
    <t>Бахур Анна</t>
  </si>
  <si>
    <t>Хорошилов Андрей</t>
  </si>
  <si>
    <t>МЕТЕОРОЛОГИЧЕСКИЕ УСЛОВИЯ</t>
  </si>
  <si>
    <t>Дата</t>
  </si>
  <si>
    <t>Температура воздуха</t>
  </si>
  <si>
    <t>Сила ветра</t>
  </si>
  <si>
    <t>Ясность, осадки</t>
  </si>
  <si>
    <t>Состояние дистанции</t>
  </si>
  <si>
    <t>Еремеева Александра</t>
  </si>
  <si>
    <t>Салагор Александр</t>
  </si>
  <si>
    <t>№ п/п</t>
  </si>
  <si>
    <t>Номер</t>
  </si>
  <si>
    <t>УЧАСТНИК, Фамилия Имя</t>
  </si>
  <si>
    <t>Год рождения</t>
  </si>
  <si>
    <t>Квал</t>
  </si>
  <si>
    <t>Порода собаки</t>
  </si>
  <si>
    <t>Организация ЕС (Регион/город)</t>
  </si>
  <si>
    <t>Общий результат</t>
  </si>
  <si>
    <t>II</t>
  </si>
  <si>
    <t>КЦЕС, Елизово</t>
  </si>
  <si>
    <t>е/д</t>
  </si>
  <si>
    <t>КЦЕС, П-Камчатский</t>
  </si>
  <si>
    <t>с/х</t>
  </si>
  <si>
    <t>МС</t>
  </si>
  <si>
    <t>г.П.-Камчатский</t>
  </si>
  <si>
    <t>лайка</t>
  </si>
  <si>
    <t>КЦЕС, Зелёный</t>
  </si>
  <si>
    <t>III</t>
  </si>
  <si>
    <t>метис</t>
  </si>
  <si>
    <t>Отставание</t>
  </si>
  <si>
    <t>Средняя скорость</t>
  </si>
  <si>
    <t>Место (ИТОГ)</t>
  </si>
  <si>
    <t>Место (без коэффициента)</t>
  </si>
  <si>
    <t>Мужчины/женщины</t>
  </si>
  <si>
    <t>Класс</t>
  </si>
  <si>
    <t>собака</t>
  </si>
  <si>
    <t>Дистанция:</t>
  </si>
  <si>
    <t>метров</t>
  </si>
  <si>
    <t>Набор высоты:</t>
  </si>
  <si>
    <t>Влажность</t>
  </si>
  <si>
    <t>н/м</t>
  </si>
  <si>
    <t>Сулейманов Ренат</t>
  </si>
  <si>
    <t>SM1</t>
  </si>
  <si>
    <t>Лыжи-спринт</t>
  </si>
  <si>
    <t>Иванов Анатолий</t>
  </si>
  <si>
    <t xml:space="preserve">Кубок Региональной общественной организации «Камчатский центр ездового спорта» (далее Кубок КЦЕС «Снежные псы»)
 Камчатский край 2017 год
</t>
  </si>
  <si>
    <t>7 января 2017 года</t>
  </si>
  <si>
    <t>Иванова Галина</t>
  </si>
  <si>
    <t>зсл</t>
  </si>
  <si>
    <t>Ванжуло Вера</t>
  </si>
  <si>
    <t>Назаренко Наталья</t>
  </si>
  <si>
    <t>пос. Рыбачий</t>
  </si>
  <si>
    <t xml:space="preserve">Не старт </t>
  </si>
  <si>
    <t>дратхаар</t>
  </si>
  <si>
    <t>I</t>
  </si>
  <si>
    <t>КЦЕС, Пионерский</t>
  </si>
  <si>
    <t>Соболева Лариса</t>
  </si>
  <si>
    <t>г.Елизово</t>
  </si>
  <si>
    <t>лабрадор</t>
  </si>
  <si>
    <t xml:space="preserve">г.П.-Камчатский </t>
  </si>
  <si>
    <t>13 часов: -2°C</t>
  </si>
  <si>
    <t>14 часов: -1°C</t>
  </si>
  <si>
    <t>15 часов: -1°C</t>
  </si>
  <si>
    <t>Давление</t>
  </si>
  <si>
    <t>739 мм.рт.ст</t>
  </si>
  <si>
    <t>Пасмурно, снег</t>
  </si>
  <si>
    <t xml:space="preserve">Северо-западный
3 м/с
</t>
  </si>
  <si>
    <t xml:space="preserve">Трасса:поле, накатано снегоходом, моментально заметало ветром  и снегом.
Разметка: хорошая
</t>
  </si>
  <si>
    <t>Копия верна</t>
  </si>
  <si>
    <t>Директор КЦЕС А.В. Семашкин</t>
  </si>
  <si>
    <t xml:space="preserve">Кубок Региональной общественной организации "Камчатский центр ездового спорта" (1 этап). </t>
  </si>
  <si>
    <t xml:space="preserve">         Камчатский край, г. Петропавловск-Камчатский, 14 км объездной трассы, дорога АГРС, 1 км по газовой дороге</t>
  </si>
  <si>
    <t>Главный судья                                                Чикина Я.С.
Главный секретарь                                         Орехова Н.В.</t>
  </si>
  <si>
    <t xml:space="preserve">Кубок Региональной общественной организации "Камчатский центр ездового спорта" (2 этап). </t>
  </si>
  <si>
    <t>28 января 2017 года</t>
  </si>
  <si>
    <t xml:space="preserve">        Камчатский край, г. Елизово, 29 км объездной трассы, "Дровяной рынок" (поля)</t>
  </si>
  <si>
    <t>в/к</t>
  </si>
  <si>
    <t>самоед</t>
  </si>
  <si>
    <t xml:space="preserve">Тузов Александр О </t>
  </si>
  <si>
    <t>Донскова Александра</t>
  </si>
  <si>
    <t>Сошёл</t>
  </si>
  <si>
    <t>Даудрих Юлия</t>
  </si>
  <si>
    <t>ТСО Дети Севера, П-Камчатский</t>
  </si>
  <si>
    <t>-</t>
  </si>
  <si>
    <t>14 часов: -14°C</t>
  </si>
  <si>
    <t>13 часов: -16°C</t>
  </si>
  <si>
    <t>15 часов: -14°C</t>
  </si>
  <si>
    <t>Малооблачно, снег</t>
  </si>
  <si>
    <t>746 мм.рт.ст</t>
  </si>
  <si>
    <t xml:space="preserve">Трасса: поле, накатано снегоходом, мягкая трасса, переметало снегом.
Разметка: хорошая
</t>
  </si>
  <si>
    <t>Главный судья                                                Саратцева С.Б.
Главный секретарь                                         Люлина Т.А.</t>
  </si>
  <si>
    <t xml:space="preserve">Северо-западный
2 м/с
</t>
  </si>
  <si>
    <t>Кубок Региональной общественной организации "Камчатский центр ездового спорта" (3 этап). Отбор на Елизовский спринт</t>
  </si>
  <si>
    <t>03 марта 2017 года</t>
  </si>
  <si>
    <t>ТСО Дети Севера, Пионерский</t>
  </si>
  <si>
    <t>Ванжуло Алексей</t>
  </si>
  <si>
    <t>Гордеев Артём</t>
  </si>
  <si>
    <t>н/о</t>
  </si>
  <si>
    <t>Ворожцов Анатолий</t>
  </si>
  <si>
    <t xml:space="preserve">     Камчатский край, г. Петропавловск-Камчатский, ул. Северо-Восточное Шоссе, 50, на территории лыжной базы «Лесная» (по освещенной трассе)</t>
  </si>
  <si>
    <t>Главный судья                                                Ворожцова А.В.
Главный секретарь                                         Гантимуров Д.М.</t>
  </si>
  <si>
    <t>19 часов: -8°C</t>
  </si>
  <si>
    <t>20 часов: -9°C</t>
  </si>
  <si>
    <t>21 часов: -9°C</t>
  </si>
  <si>
    <t xml:space="preserve">Южный
3м/с
</t>
  </si>
  <si>
    <t>765 мм.рт.ст</t>
  </si>
  <si>
    <t>Ясно</t>
  </si>
  <si>
    <t xml:space="preserve">Трасса: ночные соревнования, по освещенной трассе. Очень скоростная трасса, с небольшим набором высоты. Ширина минимум 3 метра.
Разметка: хорошая
</t>
  </si>
  <si>
    <t>01 апреля 2017 года</t>
  </si>
  <si>
    <t xml:space="preserve">     Камчатский край, г. Петропавловск-Камчатский, ул. Северо-Восточное Шоссе, 50, на территории лыжной базы «Лесная» </t>
  </si>
  <si>
    <t>Кукарцева Ирина</t>
  </si>
  <si>
    <t>Дисквал.</t>
  </si>
  <si>
    <t>лично, П-Камчатский</t>
  </si>
  <si>
    <t>Главный судья                                               Чикина Я.С.
Главный секретарь                                         Чикин Е.В.</t>
  </si>
  <si>
    <t>18 часов: 0°C</t>
  </si>
  <si>
    <t>19 часов: -1°C</t>
  </si>
  <si>
    <t>20 часов: -1°C</t>
  </si>
  <si>
    <t>752 мм.рт.ст</t>
  </si>
  <si>
    <t>Облачно</t>
  </si>
  <si>
    <t xml:space="preserve">Трасса: вечерние соревнования. Состояние снега: подтаяла и замёрзла, вся трасса неровная, цемент.Трасса довольно скоростная, с крутыми спусками, подъемами и поворотами, хорошо просматриваемая. Ширина минимум 3 метра.
Разметка: хорошая
</t>
  </si>
  <si>
    <t xml:space="preserve">Кубок Региональной общественной организации "Камчатский центр ездового спорта" (4 этап). </t>
  </si>
  <si>
    <t>15 апреля 2017 года</t>
  </si>
  <si>
    <t>Не старт.</t>
  </si>
  <si>
    <t>Ситников Алексей</t>
  </si>
  <si>
    <t>а/х</t>
  </si>
  <si>
    <t>СТК "Камчадал", П-Кам</t>
  </si>
  <si>
    <t xml:space="preserve">Кубок Региональной общественной организации "Камчатский центр ездового спорта" (5 этап). </t>
  </si>
  <si>
    <t xml:space="preserve">    Камчатский край, г. Петропавловск-Камчатский, на территории Спортивно-туристической базы "Камчадал"</t>
  </si>
  <si>
    <t>Примечание</t>
  </si>
  <si>
    <t>Зам. гл.судьи по СТО: Ситников А.Ю.</t>
  </si>
  <si>
    <t>17 часов: 0°C</t>
  </si>
  <si>
    <t>16 часов: +1°C</t>
  </si>
  <si>
    <t xml:space="preserve">Западный
3м/с
</t>
  </si>
  <si>
    <t>Малооблачно</t>
  </si>
  <si>
    <t>737 мм.рт.ст</t>
  </si>
  <si>
    <t>Главный судья                                               Тузов А.О.
Главный секретарь                                         Гантимурова О.В.</t>
  </si>
  <si>
    <t>п.12.3</t>
  </si>
  <si>
    <t xml:space="preserve">Трасса: лесная, пересеченная. Состояние снега: подтаяло, мягкая. Накатано снегоходом. Трасса довольно скоростная, с крутыми спусками, поворотами. Ширина минимум 1 метр. Разметка: неудовлетв., нехватка знаков и разметки на открытых участках.
</t>
  </si>
  <si>
    <t>Ситников Алескей</t>
  </si>
  <si>
    <t>06 апреля 2017 года</t>
  </si>
  <si>
    <t>Кубок Региональной общественной организации "Камчатский центр ездового спорта" (6 этап). Закрытие зимнего сезона.</t>
  </si>
  <si>
    <t xml:space="preserve">    Камчатский край, г. Петропавловск-Камчатский, район Спортивно-туристической базы "Камчадал"</t>
  </si>
  <si>
    <t>Краюшкина Алина</t>
  </si>
  <si>
    <t xml:space="preserve">Юго-восточный
3м/с
</t>
  </si>
  <si>
    <t>11 часов: +4°C</t>
  </si>
  <si>
    <t>10 часов: +3C</t>
  </si>
  <si>
    <t>9 часов: +2°C</t>
  </si>
  <si>
    <t>755 мм.рт.ст</t>
  </si>
  <si>
    <t>Трасса: лесная, пересеченная. Состояние снега: мягкий весенний снег, проваливающийся. Накатано снегоходом. Трасса экстремальная, практически без прямых, со спусками, поворотами. Ширина минимум 1 метр. Разметка: хорошая.</t>
  </si>
  <si>
    <t>Кубок Региональной общественной организации "Камчатский центр ездового спорта" (7 этап). Открытие бесснежного сезона.</t>
  </si>
  <si>
    <t>03 июня 2017 года</t>
  </si>
  <si>
    <t>DCM</t>
  </si>
  <si>
    <t>Кросс</t>
  </si>
  <si>
    <t xml:space="preserve">  Камчатский край, г. Петропавловск-Камчатский, район Диксона (поля)</t>
  </si>
  <si>
    <t>Зам. гл.судьи по СТО: Ворожцов А.К.</t>
  </si>
  <si>
    <t>10 часов: +14°C</t>
  </si>
  <si>
    <t>749 мм.рт.ст</t>
  </si>
  <si>
    <t>Трасса: лесная, сильнопересеченная.  Местами разъезженная машинами, вследствие дождей, глинистая.
Разметка: отличная, в сложных местах сделаны коридоры.</t>
  </si>
  <si>
    <t>11 часов: +14°C</t>
  </si>
  <si>
    <t>12 часов: +15°C</t>
  </si>
  <si>
    <t>б/о</t>
  </si>
  <si>
    <t>Дубовик Илья</t>
  </si>
  <si>
    <t>Гордеев Михаил</t>
  </si>
  <si>
    <t>Кубок Региональной общественной организации "Камчатский центр ездового спорта" (8 этап). Открытие бесснежного сезона.</t>
  </si>
  <si>
    <t>DBM</t>
  </si>
  <si>
    <t>Велосипед</t>
  </si>
  <si>
    <t>Главный судья                                               Ворожцов А.К.
Главный секретарь                                        Ворожцова А.В.</t>
  </si>
  <si>
    <t>к/р</t>
  </si>
  <si>
    <t>Ванжуло Лев</t>
  </si>
  <si>
    <t>08 июля 2017 года</t>
  </si>
  <si>
    <t xml:space="preserve">  Камчатский край, г. Петропавловск-Камчатский, лыжная база Лесная (трасса «Лыжня здоровья»)</t>
  </si>
  <si>
    <t>Кубок Региональной общественной организации "Камчатский центр ездового спорта" (9 этап)</t>
  </si>
  <si>
    <t>Зам. гл.судьи по СТО: Сулейманов Р.</t>
  </si>
  <si>
    <t>Пятидесятников Роберт</t>
  </si>
  <si>
    <t>Кривша Владислав</t>
  </si>
  <si>
    <t>акита-ину</t>
  </si>
  <si>
    <t>Буренок Полина</t>
  </si>
  <si>
    <t>Иванова Юлия</t>
  </si>
  <si>
    <t>Iю</t>
  </si>
  <si>
    <t>Бобрина Софья</t>
  </si>
  <si>
    <t>г. Вилючинск</t>
  </si>
  <si>
    <t>Кубок Региональной общественной организации "Камчатский центр ездового спорта" (10 этап)</t>
  </si>
  <si>
    <t>Главный судья                                               Еремеева А.
Главный секретарь                                        Орехова Н.В.</t>
  </si>
  <si>
    <t>н/м, к/р</t>
  </si>
  <si>
    <t>Хорошилова Ксения</t>
  </si>
  <si>
    <t>9 часов: +15°C</t>
  </si>
  <si>
    <t xml:space="preserve">Юго-восточный
2м/с
</t>
  </si>
  <si>
    <t>744 мм.рт.ст</t>
  </si>
  <si>
    <t>Трасса: лесная, сильнопересеченная.  Местами заболоченная.
Разметка: отличная, в сложных местах сделаны коридоры.</t>
  </si>
  <si>
    <t>п.п.12.1</t>
  </si>
  <si>
    <t>п.п.13.1.1</t>
  </si>
  <si>
    <t>Кубок Региональной общественной организации "Камчатский центр ездового спорта" (11 этап)</t>
  </si>
  <si>
    <t>04 августа 2017 года</t>
  </si>
  <si>
    <t xml:space="preserve"> Камчатский край, г. Петропавловск-Камчатский, Халактырский пляж</t>
  </si>
  <si>
    <t>Зам. гл.судьи по СТО: Гордеев А./Сулейманов Р.</t>
  </si>
  <si>
    <t>20 часов: +13°C</t>
  </si>
  <si>
    <t>756 мм.рт.ст</t>
  </si>
  <si>
    <t xml:space="preserve">Трасса: пляж, вся дистанция по глубокому песку вдоль прибрежной зоны.
Разметка: отличная, в сложных местах сделаны коридоры.  </t>
  </si>
  <si>
    <t>20:30 часов: +13°C</t>
  </si>
  <si>
    <t>21 час: +12°C</t>
  </si>
  <si>
    <t>Главный судья                                               Орехова Н.В.
Главный секретарь                                        Еремеева А.</t>
  </si>
  <si>
    <t>Грыу Павел</t>
  </si>
  <si>
    <t>а/м</t>
  </si>
  <si>
    <t>г. Елизово</t>
  </si>
  <si>
    <t>Николаева Виктория</t>
  </si>
  <si>
    <t>Грыу Павнл</t>
  </si>
  <si>
    <t>Кубок Региональной общественной организации "Камчатский центр ездового спорта" (12 этап)</t>
  </si>
  <si>
    <t>доберман</t>
  </si>
  <si>
    <t>Березань Сергей</t>
  </si>
  <si>
    <t>29 октября 2017 года</t>
  </si>
  <si>
    <t xml:space="preserve"> Камчатский край, Елизовский район, район «Сухой речки» (поворот на трассе 29 км «дровяной рынок»)</t>
  </si>
  <si>
    <t>Зам. гл.судьи по СТО: Орехова Н.В., Гордеев А.</t>
  </si>
  <si>
    <t>метра</t>
  </si>
  <si>
    <t>12 часов: +2°C</t>
  </si>
  <si>
    <t xml:space="preserve">Северный
1,2 м/с
</t>
  </si>
  <si>
    <t>Преимущественно облачно</t>
  </si>
  <si>
    <t xml:space="preserve">Трасса:район вулкана, лесной массив, вся дистанция по песку и шлаку, практически вся в подъем. Местами затяжная трасса по свежевыпавшему снегу.  Ширина минимум 2 метра. 
Разметка: отличная, в сложных местах сделаны коридоры.  </t>
  </si>
  <si>
    <t>12:30 часов: +3°C</t>
  </si>
  <si>
    <t>13 час: +4°C</t>
  </si>
  <si>
    <t>Главный судья                                               Иванов В.Р.
Главный секретарь                                        Кривша М.</t>
  </si>
  <si>
    <t>Полякова Наталья</t>
  </si>
  <si>
    <t>г.Вилючинск</t>
  </si>
  <si>
    <t>Шляпужникова Ольга</t>
  </si>
  <si>
    <t>Кубок Региональной общественной организации "Камчатский центр ездового спорта" (13 этап)</t>
  </si>
  <si>
    <t>Кубок Региональной общественной организации "Камчатский центр ездового спорта" (14 этап)</t>
  </si>
  <si>
    <t>Иванова Галия</t>
  </si>
  <si>
    <t>10 часов: +1°C</t>
  </si>
  <si>
    <t xml:space="preserve">Восточный
11м/с
</t>
  </si>
  <si>
    <t>снег, пурга</t>
  </si>
  <si>
    <t>738 мм.рт.ст</t>
  </si>
  <si>
    <t xml:space="preserve">Трасса: лесная, пересеченная. Состояние снега:маленькое количество, лед, кочки. Трасса не укатан, а утрамбована. Трасса  с крутыми спусками, поворотами. Ширина  1-1,5 метра. Разметка: хорошая.
</t>
  </si>
  <si>
    <t>11 часов: -1°C</t>
  </si>
  <si>
    <t>12 часов: 0°C</t>
  </si>
  <si>
    <t>Главный судья                                               судья 2 категории                              Чикина Я.С.
Главный секретарь                                        судья 2 категории                              Саратцева С.Б.</t>
  </si>
  <si>
    <t xml:space="preserve">    Камчатский край, г. Петропавловск-Камчатский, СТБ «Камчадал»</t>
  </si>
  <si>
    <t>Кубок Региональной общественной организации "Камчатский центр ездового спорта" (15 этап)</t>
  </si>
  <si>
    <t>9 декабря 2017 года</t>
  </si>
  <si>
    <t>Зам. гл.судьи по СТО: Хорошилов А.Г.</t>
  </si>
  <si>
    <t>сошёл</t>
  </si>
</sst>
</file>

<file path=xl/styles.xml><?xml version="1.0" encoding="utf-8"?>
<styleSheet xmlns="http://schemas.openxmlformats.org/spreadsheetml/2006/main">
  <numFmts count="2">
    <numFmt numFmtId="164" formatCode="h:mm:ss.0"/>
    <numFmt numFmtId="165" formatCode="h:mm:ss.00"/>
  </numFmts>
  <fonts count="3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/>
    <xf numFmtId="0" fontId="5" fillId="2" borderId="1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2" fontId="2" fillId="3" borderId="7" xfId="0" applyNumberFormat="1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top" wrapText="1"/>
    </xf>
    <xf numFmtId="1" fontId="8" fillId="5" borderId="15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1" fontId="8" fillId="5" borderId="8" xfId="0" applyNumberFormat="1" applyFont="1" applyFill="1" applyBorder="1" applyAlignment="1">
      <alignment horizontal="center" vertical="center" wrapText="1"/>
    </xf>
    <xf numFmtId="21" fontId="5" fillId="0" borderId="16" xfId="0" applyNumberFormat="1" applyFont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 wrapText="1"/>
    </xf>
    <xf numFmtId="1" fontId="9" fillId="5" borderId="15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" fontId="6" fillId="3" borderId="17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3" fillId="6" borderId="1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0" fillId="0" borderId="0" xfId="0" applyBorder="1"/>
    <xf numFmtId="0" fontId="1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/>
    <xf numFmtId="0" fontId="7" fillId="0" borderId="16" xfId="0" applyFont="1" applyBorder="1" applyAlignment="1">
      <alignment wrapText="1"/>
    </xf>
    <xf numFmtId="0" fontId="19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165" fontId="2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1" fontId="23" fillId="0" borderId="0" xfId="0" applyNumberFormat="1" applyFont="1"/>
    <xf numFmtId="1" fontId="22" fillId="0" borderId="1" xfId="0" applyNumberFormat="1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wrapText="1"/>
    </xf>
    <xf numFmtId="0" fontId="0" fillId="0" borderId="0" xfId="0" applyAlignment="1"/>
    <xf numFmtId="0" fontId="11" fillId="3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2" fillId="0" borderId="8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7" fillId="0" borderId="0" xfId="0" applyFont="1"/>
    <xf numFmtId="0" fontId="26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 vertical="center"/>
    </xf>
    <xf numFmtId="0" fontId="9" fillId="5" borderId="7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3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22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1" fontId="8" fillId="7" borderId="15" xfId="0" applyNumberFormat="1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top" wrapText="1"/>
    </xf>
    <xf numFmtId="0" fontId="19" fillId="0" borderId="0" xfId="0" applyFont="1" applyAlignment="1"/>
    <xf numFmtId="0" fontId="19" fillId="0" borderId="0" xfId="0" applyFont="1" applyAlignment="1">
      <alignment wrapText="1"/>
    </xf>
    <xf numFmtId="0" fontId="0" fillId="0" borderId="0" xfId="0" applyAlignment="1"/>
    <xf numFmtId="0" fontId="19" fillId="0" borderId="0" xfId="0" applyFont="1" applyAlignment="1"/>
    <xf numFmtId="0" fontId="11" fillId="3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14" fontId="0" fillId="7" borderId="12" xfId="0" applyNumberFormat="1" applyFont="1" applyFill="1" applyBorder="1" applyAlignment="1">
      <alignment horizontal="center" vertical="center" textRotation="90"/>
    </xf>
    <xf numFmtId="0" fontId="29" fillId="0" borderId="1" xfId="0" applyFont="1" applyBorder="1" applyAlignment="1">
      <alignment horizontal="left"/>
    </xf>
    <xf numFmtId="1" fontId="23" fillId="0" borderId="0" xfId="0" applyNumberFormat="1" applyFont="1" applyAlignment="1">
      <alignment horizontal="right"/>
    </xf>
    <xf numFmtId="0" fontId="5" fillId="7" borderId="10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left"/>
    </xf>
    <xf numFmtId="0" fontId="19" fillId="0" borderId="0" xfId="0" applyFont="1" applyAlignment="1">
      <alignment horizontal="left" vertical="top"/>
    </xf>
    <xf numFmtId="0" fontId="0" fillId="0" borderId="0" xfId="0" applyAlignment="1"/>
    <xf numFmtId="0" fontId="19" fillId="0" borderId="0" xfId="0" applyFont="1" applyAlignment="1"/>
    <xf numFmtId="0" fontId="11" fillId="3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9" fillId="0" borderId="0" xfId="0" applyFont="1" applyAlignment="1"/>
    <xf numFmtId="0" fontId="11" fillId="3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9" fillId="0" borderId="0" xfId="0" applyFont="1" applyAlignment="1"/>
    <xf numFmtId="0" fontId="11" fillId="3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7" fillId="0" borderId="1" xfId="0" applyFont="1" applyBorder="1"/>
    <xf numFmtId="1" fontId="10" fillId="5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9" fillId="0" borderId="0" xfId="0" applyFont="1" applyAlignment="1"/>
    <xf numFmtId="0" fontId="11" fillId="3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9" fillId="0" borderId="0" xfId="0" applyFont="1" applyAlignment="1"/>
    <xf numFmtId="0" fontId="11" fillId="3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1" fillId="0" borderId="8" xfId="0" applyFont="1" applyBorder="1" applyAlignment="1">
      <alignment horizontal="left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9" fillId="0" borderId="0" xfId="0" applyFont="1" applyAlignment="1"/>
    <xf numFmtId="0" fontId="11" fillId="3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9" fillId="0" borderId="0" xfId="0" applyFont="1" applyAlignment="1"/>
    <xf numFmtId="0" fontId="11" fillId="3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9" fillId="0" borderId="0" xfId="0" applyFont="1" applyAlignment="1"/>
    <xf numFmtId="0" fontId="11" fillId="3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top" wrapText="1"/>
    </xf>
    <xf numFmtId="14" fontId="0" fillId="7" borderId="26" xfId="0" applyNumberFormat="1" applyFont="1" applyFill="1" applyBorder="1" applyAlignment="1">
      <alignment horizontal="center" vertical="center" textRotation="90"/>
    </xf>
    <xf numFmtId="14" fontId="0" fillId="7" borderId="25" xfId="0" applyNumberFormat="1" applyFill="1" applyBorder="1" applyAlignment="1">
      <alignment horizontal="center" vertical="center" textRotation="90"/>
    </xf>
    <xf numFmtId="0" fontId="9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/>
    <xf numFmtId="0" fontId="0" fillId="0" borderId="0" xfId="0" applyAlignment="1"/>
    <xf numFmtId="0" fontId="19" fillId="0" borderId="0" xfId="0" applyFont="1" applyAlignment="1">
      <alignment wrapText="1"/>
    </xf>
    <xf numFmtId="0" fontId="19" fillId="0" borderId="0" xfId="0" applyFont="1" applyAlignment="1"/>
    <xf numFmtId="0" fontId="15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7" fillId="0" borderId="21" xfId="0" applyFont="1" applyBorder="1" applyAlignment="1">
      <alignment horizontal="center"/>
    </xf>
    <xf numFmtId="0" fontId="0" fillId="0" borderId="0" xfId="0" applyBorder="1" applyAlignment="1"/>
    <xf numFmtId="0" fontId="0" fillId="0" borderId="22" xfId="0" applyBorder="1" applyAlignment="1"/>
    <xf numFmtId="0" fontId="16" fillId="0" borderId="11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14" fontId="12" fillId="0" borderId="18" xfId="0" applyNumberFormat="1" applyFont="1" applyBorder="1" applyAlignment="1">
      <alignment horizontal="center" vertical="center" wrapText="1"/>
    </xf>
    <xf numFmtId="14" fontId="12" fillId="0" borderId="20" xfId="0" applyNumberFormat="1" applyFont="1" applyBorder="1" applyAlignment="1">
      <alignment horizontal="center" vertical="center" wrapText="1"/>
    </xf>
    <xf numFmtId="14" fontId="12" fillId="0" borderId="21" xfId="0" applyNumberFormat="1" applyFont="1" applyBorder="1" applyAlignment="1">
      <alignment horizontal="center" vertical="center" wrapText="1"/>
    </xf>
    <xf numFmtId="14" fontId="12" fillId="0" borderId="22" xfId="0" applyNumberFormat="1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2" fillId="0" borderId="16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12" fillId="0" borderId="24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wrapText="1"/>
    </xf>
    <xf numFmtId="0" fontId="0" fillId="0" borderId="17" xfId="0" applyBorder="1" applyAlignment="1"/>
    <xf numFmtId="0" fontId="0" fillId="0" borderId="15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1" xfId="0" applyBorder="1" applyAlignment="1"/>
    <xf numFmtId="0" fontId="0" fillId="0" borderId="23" xfId="0" applyBorder="1" applyAlignment="1"/>
    <xf numFmtId="0" fontId="0" fillId="0" borderId="14" xfId="0" applyBorder="1" applyAlignment="1"/>
    <xf numFmtId="0" fontId="0" fillId="0" borderId="1" xfId="0" applyBorder="1" applyAlignment="1"/>
    <xf numFmtId="0" fontId="11" fillId="2" borderId="1" xfId="0" applyFont="1" applyFill="1" applyBorder="1" applyAlignment="1">
      <alignment horizontal="center" wrapText="1"/>
    </xf>
    <xf numFmtId="14" fontId="31" fillId="0" borderId="18" xfId="0" applyNumberFormat="1" applyFont="1" applyBorder="1" applyAlignment="1">
      <alignment horizontal="center" vertical="center" wrapText="1"/>
    </xf>
    <xf numFmtId="14" fontId="31" fillId="0" borderId="20" xfId="0" applyNumberFormat="1" applyFont="1" applyBorder="1" applyAlignment="1">
      <alignment horizontal="center" vertical="center" wrapText="1"/>
    </xf>
    <xf numFmtId="14" fontId="31" fillId="0" borderId="21" xfId="0" applyNumberFormat="1" applyFont="1" applyBorder="1" applyAlignment="1">
      <alignment horizontal="center" vertical="center" wrapText="1"/>
    </xf>
    <xf numFmtId="14" fontId="31" fillId="0" borderId="22" xfId="0" applyNumberFormat="1" applyFont="1" applyBorder="1" applyAlignment="1">
      <alignment horizontal="center" vertical="center" wrapText="1"/>
    </xf>
    <xf numFmtId="14" fontId="31" fillId="0" borderId="11" xfId="0" applyNumberFormat="1" applyFont="1" applyBorder="1" applyAlignment="1">
      <alignment horizontal="center" vertical="center" wrapText="1"/>
    </xf>
    <xf numFmtId="14" fontId="31" fillId="0" borderId="14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4" fontId="32" fillId="0" borderId="16" xfId="0" applyNumberFormat="1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4" fontId="31" fillId="0" borderId="16" xfId="0" applyNumberFormat="1" applyFont="1" applyBorder="1" applyAlignment="1">
      <alignment horizontal="center" vertical="center" wrapText="1"/>
    </xf>
    <xf numFmtId="14" fontId="31" fillId="0" borderId="24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9" fontId="31" fillId="0" borderId="16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1" fontId="10" fillId="5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279321</xdr:rowOff>
    </xdr:from>
    <xdr:to>
      <xdr:col>0</xdr:col>
      <xdr:colOff>1768438</xdr:colOff>
      <xdr:row>3</xdr:row>
      <xdr:rowOff>851153</xdr:rowOff>
    </xdr:to>
    <xdr:pic>
      <xdr:nvPicPr>
        <xdr:cNvPr id="2" name="Рисунок 1" descr="Лого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035" y="279321"/>
          <a:ext cx="1707207" cy="1469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201706</xdr:colOff>
      <xdr:row>32</xdr:row>
      <xdr:rowOff>76698</xdr:rowOff>
    </xdr:from>
    <xdr:to>
      <xdr:col>14</xdr:col>
      <xdr:colOff>634433</xdr:colOff>
      <xdr:row>38</xdr:row>
      <xdr:rowOff>146401</xdr:rowOff>
    </xdr:to>
    <xdr:pic>
      <xdr:nvPicPr>
        <xdr:cNvPr id="2" name="Рисунок 1" descr="Семашкин+подпис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70794" y="6789022"/>
          <a:ext cx="2449786" cy="16721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201707</xdr:colOff>
      <xdr:row>30</xdr:row>
      <xdr:rowOff>76698</xdr:rowOff>
    </xdr:from>
    <xdr:to>
      <xdr:col>14</xdr:col>
      <xdr:colOff>438152</xdr:colOff>
      <xdr:row>36</xdr:row>
      <xdr:rowOff>146401</xdr:rowOff>
    </xdr:to>
    <xdr:pic>
      <xdr:nvPicPr>
        <xdr:cNvPr id="2" name="Рисунок 1" descr="Семашкин+подпис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8531" y="6408022"/>
          <a:ext cx="2253503" cy="1672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BreakPreview" zoomScale="70" zoomScaleNormal="70" zoomScaleSheetLayoutView="70" workbookViewId="0">
      <selection activeCell="I13" sqref="I13"/>
    </sheetView>
  </sheetViews>
  <sheetFormatPr defaultRowHeight="15"/>
  <cols>
    <col min="1" max="1" width="26.7109375" customWidth="1"/>
    <col min="3" max="3" width="7.85546875" customWidth="1"/>
    <col min="4" max="6" width="5.7109375" customWidth="1"/>
    <col min="7" max="7" width="5.42578125" style="3" customWidth="1"/>
    <col min="8" max="18" width="5.7109375" customWidth="1"/>
    <col min="19" max="19" width="14.85546875" customWidth="1"/>
    <col min="20" max="21" width="12.85546875" customWidth="1"/>
    <col min="22" max="22" width="16.28515625" customWidth="1"/>
  </cols>
  <sheetData>
    <row r="1" spans="1:23" ht="33" customHeight="1">
      <c r="A1" s="149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3" ht="33" customHeight="1">
      <c r="A2" s="151" t="s">
        <v>98</v>
      </c>
      <c r="B2" s="152"/>
      <c r="C2" s="152"/>
      <c r="D2" s="152"/>
      <c r="E2" s="152"/>
      <c r="F2" s="152"/>
      <c r="G2" s="152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4"/>
      <c r="W2" s="155"/>
    </row>
    <row r="3" spans="1:23" ht="3.75" customHeight="1" thickBot="1"/>
    <row r="4" spans="1:23" ht="76.5" customHeight="1" thickBot="1">
      <c r="A4" s="2"/>
      <c r="B4" s="1"/>
      <c r="C4" s="1"/>
      <c r="D4" s="85">
        <v>42742</v>
      </c>
      <c r="E4" s="85">
        <v>42763</v>
      </c>
      <c r="F4" s="85">
        <v>42797</v>
      </c>
      <c r="G4" s="85">
        <v>42826</v>
      </c>
      <c r="H4" s="85">
        <v>42840</v>
      </c>
      <c r="I4" s="85">
        <v>42861</v>
      </c>
      <c r="J4" s="85">
        <v>43078</v>
      </c>
      <c r="K4" s="85">
        <v>42889</v>
      </c>
      <c r="L4" s="85">
        <v>42889</v>
      </c>
      <c r="M4" s="85">
        <v>42924</v>
      </c>
      <c r="N4" s="85">
        <v>42924</v>
      </c>
      <c r="O4" s="85">
        <v>42951</v>
      </c>
      <c r="P4" s="143">
        <v>42951</v>
      </c>
      <c r="Q4" s="144">
        <v>43037</v>
      </c>
      <c r="R4" s="144">
        <v>43037</v>
      </c>
    </row>
    <row r="5" spans="1:23" ht="42.75" customHeight="1">
      <c r="A5" s="6" t="s">
        <v>0</v>
      </c>
      <c r="B5" s="7" t="s">
        <v>1</v>
      </c>
      <c r="C5" s="8" t="s">
        <v>10</v>
      </c>
      <c r="D5" s="78" t="s">
        <v>19</v>
      </c>
      <c r="E5" s="88" t="s">
        <v>22</v>
      </c>
      <c r="F5" s="88" t="s">
        <v>20</v>
      </c>
      <c r="G5" s="88" t="s">
        <v>21</v>
      </c>
      <c r="H5" s="88" t="s">
        <v>23</v>
      </c>
      <c r="I5" s="88" t="s">
        <v>24</v>
      </c>
      <c r="J5" s="142" t="s">
        <v>33</v>
      </c>
      <c r="K5" s="121" t="s">
        <v>25</v>
      </c>
      <c r="L5" s="88" t="s">
        <v>26</v>
      </c>
      <c r="M5" s="88" t="s">
        <v>27</v>
      </c>
      <c r="N5" s="88" t="s">
        <v>28</v>
      </c>
      <c r="O5" s="88" t="s">
        <v>29</v>
      </c>
      <c r="P5" s="88" t="s">
        <v>30</v>
      </c>
      <c r="Q5" s="88" t="s">
        <v>31</v>
      </c>
      <c r="R5" s="142" t="s">
        <v>32</v>
      </c>
      <c r="S5" s="4" t="s">
        <v>45</v>
      </c>
      <c r="T5" s="4" t="s">
        <v>38</v>
      </c>
      <c r="U5" s="4" t="s">
        <v>37</v>
      </c>
      <c r="V5" s="13" t="s">
        <v>52</v>
      </c>
      <c r="W5" s="11" t="s">
        <v>11</v>
      </c>
    </row>
    <row r="6" spans="1:23" ht="20.100000000000001" customHeight="1">
      <c r="A6" s="10" t="s">
        <v>3</v>
      </c>
      <c r="B6" s="5">
        <v>1966</v>
      </c>
      <c r="C6" s="9">
        <v>0.9</v>
      </c>
      <c r="D6" s="14">
        <v>966</v>
      </c>
      <c r="E6" s="14">
        <v>803</v>
      </c>
      <c r="F6" s="14">
        <v>955</v>
      </c>
      <c r="G6" s="28"/>
      <c r="H6" s="101">
        <v>756</v>
      </c>
      <c r="I6" s="23">
        <v>847</v>
      </c>
      <c r="J6" s="18"/>
      <c r="K6" s="19">
        <v>912</v>
      </c>
      <c r="L6" s="123">
        <v>1000</v>
      </c>
      <c r="M6" s="15"/>
      <c r="N6" s="123">
        <v>1000</v>
      </c>
      <c r="O6" s="25"/>
      <c r="P6" s="25"/>
      <c r="Q6" s="15"/>
      <c r="R6" s="123">
        <v>1000</v>
      </c>
      <c r="S6" s="12">
        <f>SUM(D6:F6)+I6</f>
        <v>3571</v>
      </c>
      <c r="T6" s="12">
        <f>SUM(K6:R6)</f>
        <v>3912</v>
      </c>
      <c r="U6" s="12">
        <f>H6</f>
        <v>756</v>
      </c>
      <c r="V6" s="29">
        <f>S6+T6+U6</f>
        <v>8239</v>
      </c>
      <c r="W6" s="12">
        <v>1</v>
      </c>
    </row>
    <row r="7" spans="1:23" ht="20.100000000000001" customHeight="1">
      <c r="A7" s="10" t="s">
        <v>53</v>
      </c>
      <c r="B7" s="5">
        <v>1972</v>
      </c>
      <c r="C7" s="9">
        <v>0.95</v>
      </c>
      <c r="D7" s="14">
        <v>209</v>
      </c>
      <c r="E7" s="15">
        <v>214</v>
      </c>
      <c r="F7" s="15">
        <v>339</v>
      </c>
      <c r="G7" s="17">
        <v>270</v>
      </c>
      <c r="H7" s="102">
        <v>0</v>
      </c>
      <c r="I7" s="22"/>
      <c r="J7" s="214">
        <v>210</v>
      </c>
      <c r="K7" s="19">
        <v>357</v>
      </c>
      <c r="L7" s="25"/>
      <c r="M7" s="14">
        <v>352</v>
      </c>
      <c r="N7" s="25"/>
      <c r="O7" s="25"/>
      <c r="P7" s="25"/>
      <c r="Q7" s="22"/>
      <c r="R7" s="22"/>
      <c r="S7" s="12">
        <f>SUM(D7:J7)</f>
        <v>1242</v>
      </c>
      <c r="T7" s="12">
        <f>SUM(K7:R7)</f>
        <v>709</v>
      </c>
      <c r="U7" s="12">
        <f>H7+J7</f>
        <v>210</v>
      </c>
      <c r="V7" s="29">
        <f>S7+T7+U7</f>
        <v>2161</v>
      </c>
      <c r="W7" s="12">
        <v>14</v>
      </c>
    </row>
    <row r="8" spans="1:23" ht="20.100000000000001" customHeight="1">
      <c r="A8" s="10" t="s">
        <v>42</v>
      </c>
      <c r="B8" s="5">
        <v>1942</v>
      </c>
      <c r="C8" s="9">
        <v>0.8</v>
      </c>
      <c r="D8" s="26"/>
      <c r="E8" s="27"/>
      <c r="F8" s="14">
        <v>672</v>
      </c>
      <c r="G8" s="17">
        <v>495</v>
      </c>
      <c r="H8" s="17">
        <v>428</v>
      </c>
      <c r="I8" s="18">
        <v>17</v>
      </c>
      <c r="J8" s="18"/>
      <c r="K8" s="19"/>
      <c r="L8" s="17"/>
      <c r="M8" s="22"/>
      <c r="N8" s="17"/>
      <c r="O8" s="17">
        <v>690</v>
      </c>
      <c r="P8" s="17"/>
      <c r="Q8" s="17">
        <v>633</v>
      </c>
      <c r="R8" s="18"/>
      <c r="S8" s="12">
        <f>SUM(D8:J8)</f>
        <v>1612</v>
      </c>
      <c r="T8" s="12">
        <f>SUM(K8:R8)</f>
        <v>1323</v>
      </c>
      <c r="U8" s="12"/>
      <c r="V8" s="29">
        <f>S8+T8+U8</f>
        <v>2935</v>
      </c>
      <c r="W8" s="12">
        <v>11</v>
      </c>
    </row>
    <row r="9" spans="1:23" ht="20.100000000000001" customHeight="1">
      <c r="A9" s="10" t="s">
        <v>43</v>
      </c>
      <c r="B9" s="5">
        <v>2007</v>
      </c>
      <c r="C9" s="9">
        <v>0.8</v>
      </c>
      <c r="D9" s="14"/>
      <c r="E9" s="15"/>
      <c r="F9" s="16"/>
      <c r="G9" s="17"/>
      <c r="H9" s="17"/>
      <c r="I9" s="18"/>
      <c r="J9" s="18">
        <v>463</v>
      </c>
      <c r="K9" s="19"/>
      <c r="L9" s="17"/>
      <c r="M9" s="17"/>
      <c r="N9" s="17"/>
      <c r="O9" s="17"/>
      <c r="P9" s="17"/>
      <c r="Q9" s="17"/>
      <c r="R9" s="18"/>
      <c r="S9" s="12">
        <f>SUM(D9:J9)</f>
        <v>463</v>
      </c>
      <c r="T9" s="12">
        <f>SUM(K9:R9)</f>
        <v>0</v>
      </c>
      <c r="U9" s="12"/>
      <c r="V9" s="29">
        <f>S9+T9+U9</f>
        <v>463</v>
      </c>
      <c r="W9" s="12">
        <v>33</v>
      </c>
    </row>
    <row r="10" spans="1:23" ht="20.100000000000001" customHeight="1">
      <c r="A10" s="10" t="s">
        <v>39</v>
      </c>
      <c r="B10" s="5">
        <v>1984</v>
      </c>
      <c r="C10" s="9">
        <v>0.95</v>
      </c>
      <c r="D10" s="14"/>
      <c r="E10" s="15"/>
      <c r="F10" s="15"/>
      <c r="G10" s="17"/>
      <c r="H10" s="17"/>
      <c r="I10" s="18"/>
      <c r="J10" s="18">
        <v>520</v>
      </c>
      <c r="K10" s="122">
        <v>1000</v>
      </c>
      <c r="L10" s="17"/>
      <c r="M10" s="123">
        <v>1000</v>
      </c>
      <c r="N10" s="17"/>
      <c r="O10" s="123">
        <v>1000</v>
      </c>
      <c r="P10" s="28">
        <v>116</v>
      </c>
      <c r="Q10" s="17">
        <v>903</v>
      </c>
      <c r="R10" s="18"/>
      <c r="S10" s="12">
        <f>SUM(D10:J10)</f>
        <v>520</v>
      </c>
      <c r="T10" s="12">
        <f>K10+M10+O10+Q10</f>
        <v>3903</v>
      </c>
      <c r="U10" s="12">
        <f>P10</f>
        <v>116</v>
      </c>
      <c r="V10" s="29">
        <f>S10+T10+U10</f>
        <v>4539</v>
      </c>
      <c r="W10" s="12">
        <v>7</v>
      </c>
    </row>
    <row r="11" spans="1:23" ht="20.100000000000001" customHeight="1">
      <c r="A11" s="10" t="s">
        <v>261</v>
      </c>
      <c r="B11" s="5"/>
      <c r="C11" s="9">
        <v>1</v>
      </c>
      <c r="D11" s="14"/>
      <c r="E11" s="15"/>
      <c r="F11" s="15"/>
      <c r="G11" s="17"/>
      <c r="H11" s="17"/>
      <c r="I11" s="18"/>
      <c r="J11" s="18"/>
      <c r="K11" s="19"/>
      <c r="L11" s="17"/>
      <c r="M11" s="17"/>
      <c r="N11" s="17"/>
      <c r="O11" s="17"/>
      <c r="P11" s="17">
        <v>496</v>
      </c>
      <c r="Q11" s="17"/>
      <c r="R11" s="18"/>
      <c r="S11" s="12">
        <f>SUM(D11:J11)</f>
        <v>0</v>
      </c>
      <c r="T11" s="12">
        <f>SUM(K11:P11)</f>
        <v>496</v>
      </c>
      <c r="U11" s="12"/>
      <c r="V11" s="29">
        <f>S11+T11+U11</f>
        <v>496</v>
      </c>
      <c r="W11" s="12">
        <v>32</v>
      </c>
    </row>
    <row r="12" spans="1:23" ht="20.100000000000001" customHeight="1">
      <c r="A12" s="10" t="s">
        <v>232</v>
      </c>
      <c r="B12" s="5">
        <v>2003</v>
      </c>
      <c r="C12" s="9">
        <v>0.75</v>
      </c>
      <c r="D12" s="14"/>
      <c r="E12" s="15"/>
      <c r="F12" s="15"/>
      <c r="G12" s="17"/>
      <c r="H12" s="17"/>
      <c r="I12" s="18"/>
      <c r="J12" s="18"/>
      <c r="K12" s="19"/>
      <c r="L12" s="17"/>
      <c r="M12" s="17">
        <v>300</v>
      </c>
      <c r="N12" s="17">
        <v>536</v>
      </c>
      <c r="O12" s="17"/>
      <c r="P12" s="17"/>
      <c r="Q12" s="17"/>
      <c r="R12" s="18"/>
      <c r="S12" s="12">
        <f>SUM(D12:J12)</f>
        <v>0</v>
      </c>
      <c r="T12" s="12">
        <f>SUM(K12:R12)</f>
        <v>836</v>
      </c>
      <c r="U12" s="12"/>
      <c r="V12" s="29">
        <f>S12+T12+U12</f>
        <v>836</v>
      </c>
      <c r="W12" s="12">
        <v>26</v>
      </c>
    </row>
    <row r="13" spans="1:23" ht="20.100000000000001" customHeight="1">
      <c r="A13" s="10" t="s">
        <v>229</v>
      </c>
      <c r="B13" s="5">
        <v>2003</v>
      </c>
      <c r="C13" s="9">
        <v>0.85</v>
      </c>
      <c r="D13" s="14"/>
      <c r="E13" s="15"/>
      <c r="F13" s="15"/>
      <c r="G13" s="17"/>
      <c r="H13" s="17"/>
      <c r="I13" s="18"/>
      <c r="J13" s="18"/>
      <c r="K13" s="19"/>
      <c r="L13" s="17"/>
      <c r="M13" s="17">
        <v>595</v>
      </c>
      <c r="N13" s="17"/>
      <c r="O13" s="17"/>
      <c r="P13" s="17"/>
      <c r="Q13" s="17"/>
      <c r="R13" s="18"/>
      <c r="S13" s="12">
        <f>SUM(D13:J13)</f>
        <v>0</v>
      </c>
      <c r="T13" s="12">
        <f>SUM(K13:R13)</f>
        <v>595</v>
      </c>
      <c r="U13" s="12"/>
      <c r="V13" s="29">
        <f>S13+T13+U13</f>
        <v>595</v>
      </c>
      <c r="W13" s="12">
        <v>28</v>
      </c>
    </row>
    <row r="14" spans="1:23" ht="20.100000000000001" customHeight="1">
      <c r="A14" s="10" t="s">
        <v>148</v>
      </c>
      <c r="B14" s="5">
        <v>2007</v>
      </c>
      <c r="C14" s="9">
        <v>0.8</v>
      </c>
      <c r="D14" s="14"/>
      <c r="E14" s="15"/>
      <c r="F14" s="15">
        <v>0</v>
      </c>
      <c r="G14" s="17">
        <v>0</v>
      </c>
      <c r="H14" s="17"/>
      <c r="I14" s="18"/>
      <c r="J14" s="18"/>
      <c r="K14" s="19"/>
      <c r="L14" s="17"/>
      <c r="M14" s="17"/>
      <c r="N14" s="17"/>
      <c r="O14" s="17"/>
      <c r="P14" s="17"/>
      <c r="Q14" s="17"/>
      <c r="R14" s="18"/>
      <c r="S14" s="12">
        <f>SUM(D14:J14)</f>
        <v>0</v>
      </c>
      <c r="T14" s="12">
        <f>SUM(K14:R14)</f>
        <v>0</v>
      </c>
      <c r="U14" s="12"/>
      <c r="V14" s="29">
        <f>S14+T14+U14</f>
        <v>0</v>
      </c>
      <c r="W14" s="12">
        <v>46</v>
      </c>
    </row>
    <row r="15" spans="1:23" ht="20.100000000000001" customHeight="1">
      <c r="A15" s="10" t="s">
        <v>102</v>
      </c>
      <c r="B15" s="5">
        <v>1982</v>
      </c>
      <c r="C15" s="9">
        <v>0.95</v>
      </c>
      <c r="D15" s="14">
        <v>119</v>
      </c>
      <c r="E15" s="15"/>
      <c r="F15" s="15"/>
      <c r="G15" s="17"/>
      <c r="H15" s="17"/>
      <c r="I15" s="18"/>
      <c r="J15" s="18"/>
      <c r="K15" s="19"/>
      <c r="L15" s="17"/>
      <c r="M15" s="17"/>
      <c r="N15" s="17"/>
      <c r="O15" s="17"/>
      <c r="P15" s="17"/>
      <c r="Q15" s="17"/>
      <c r="R15" s="18"/>
      <c r="S15" s="12">
        <f>SUM(D15:J15)</f>
        <v>119</v>
      </c>
      <c r="T15" s="12">
        <f>SUM(K15:R15)</f>
        <v>0</v>
      </c>
      <c r="U15" s="12"/>
      <c r="V15" s="29">
        <f>S15+T15+U15</f>
        <v>119</v>
      </c>
      <c r="W15" s="12">
        <v>44</v>
      </c>
    </row>
    <row r="16" spans="1:23" ht="20.100000000000001" customHeight="1">
      <c r="A16" s="10" t="s">
        <v>151</v>
      </c>
      <c r="B16" s="5">
        <v>1986</v>
      </c>
      <c r="C16" s="9">
        <v>1</v>
      </c>
      <c r="D16" s="14"/>
      <c r="E16" s="15"/>
      <c r="F16" s="15">
        <v>0</v>
      </c>
      <c r="G16" s="17"/>
      <c r="H16" s="17"/>
      <c r="I16" s="18"/>
      <c r="J16" s="18"/>
      <c r="K16" s="19"/>
      <c r="L16" s="17"/>
      <c r="M16" s="17"/>
      <c r="N16" s="17"/>
      <c r="O16" s="17"/>
      <c r="P16" s="17"/>
      <c r="Q16" s="17"/>
      <c r="R16" s="18"/>
      <c r="S16" s="12">
        <f>SUM(D16:J16)</f>
        <v>0</v>
      </c>
      <c r="T16" s="12">
        <f>SUM(K16:R16)</f>
        <v>0</v>
      </c>
      <c r="U16" s="12"/>
      <c r="V16" s="29">
        <f>S16+T16+U16</f>
        <v>0</v>
      </c>
      <c r="W16" s="12">
        <v>46</v>
      </c>
    </row>
    <row r="17" spans="1:23" ht="20.100000000000001" customHeight="1">
      <c r="A17" s="10" t="s">
        <v>49</v>
      </c>
      <c r="B17" s="5">
        <v>1981</v>
      </c>
      <c r="C17" s="9">
        <v>1</v>
      </c>
      <c r="D17" s="14"/>
      <c r="E17" s="27"/>
      <c r="F17" s="15"/>
      <c r="G17" s="15"/>
      <c r="H17" s="17"/>
      <c r="I17" s="18"/>
      <c r="J17" s="18"/>
      <c r="K17" s="19"/>
      <c r="L17" s="17"/>
      <c r="M17" s="17">
        <v>292</v>
      </c>
      <c r="N17" s="17"/>
      <c r="O17" s="17"/>
      <c r="P17" s="17"/>
      <c r="Q17" s="17"/>
      <c r="R17" s="18"/>
      <c r="S17" s="12">
        <f>SUM(D17:J17)</f>
        <v>0</v>
      </c>
      <c r="T17" s="12">
        <f>SUM(K17:R17)</f>
        <v>292</v>
      </c>
      <c r="U17" s="12"/>
      <c r="V17" s="29">
        <f>S17+T17+U17</f>
        <v>292</v>
      </c>
      <c r="W17" s="12">
        <v>38</v>
      </c>
    </row>
    <row r="18" spans="1:23" ht="20.100000000000001" customHeight="1">
      <c r="A18" s="10" t="s">
        <v>48</v>
      </c>
      <c r="B18" s="5">
        <v>2004</v>
      </c>
      <c r="C18" s="9">
        <v>0.75</v>
      </c>
      <c r="D18" s="14"/>
      <c r="E18" s="15"/>
      <c r="F18" s="15">
        <v>236</v>
      </c>
      <c r="G18" s="15"/>
      <c r="H18" s="17"/>
      <c r="I18" s="18"/>
      <c r="J18" s="18"/>
      <c r="K18" s="19"/>
      <c r="L18" s="17"/>
      <c r="M18" s="17">
        <v>546</v>
      </c>
      <c r="N18" s="17"/>
      <c r="O18" s="17"/>
      <c r="P18" s="17"/>
      <c r="Q18" s="17"/>
      <c r="R18" s="18">
        <v>504</v>
      </c>
      <c r="S18" s="12">
        <f>SUM(D18:J18)</f>
        <v>236</v>
      </c>
      <c r="T18" s="12">
        <f>SUM(K18:R18)</f>
        <v>1050</v>
      </c>
      <c r="U18" s="12"/>
      <c r="V18" s="29">
        <f>S18+T18+U18</f>
        <v>1286</v>
      </c>
      <c r="W18" s="12">
        <v>18</v>
      </c>
    </row>
    <row r="19" spans="1:23" ht="20.100000000000001" customHeight="1">
      <c r="A19" s="10" t="s">
        <v>149</v>
      </c>
      <c r="B19" s="5">
        <v>1993</v>
      </c>
      <c r="C19" s="9">
        <v>1</v>
      </c>
      <c r="D19" s="14"/>
      <c r="E19" s="15"/>
      <c r="F19" s="15">
        <v>358</v>
      </c>
      <c r="G19" s="15"/>
      <c r="H19" s="17"/>
      <c r="I19" s="18">
        <v>410</v>
      </c>
      <c r="J19" s="18">
        <v>366</v>
      </c>
      <c r="K19" s="19">
        <v>825</v>
      </c>
      <c r="L19" s="17"/>
      <c r="M19" s="17"/>
      <c r="N19" s="17"/>
      <c r="O19" s="15">
        <v>0</v>
      </c>
      <c r="P19" s="15"/>
      <c r="Q19" s="17">
        <v>766</v>
      </c>
      <c r="R19" s="18">
        <v>619</v>
      </c>
      <c r="S19" s="12">
        <f>SUM(D19:J19)</f>
        <v>1134</v>
      </c>
      <c r="T19" s="12">
        <f>SUM(K19:R19)</f>
        <v>2210</v>
      </c>
      <c r="U19" s="12"/>
      <c r="V19" s="29">
        <f>S19+T19+U19</f>
        <v>3344</v>
      </c>
      <c r="W19" s="12">
        <v>9</v>
      </c>
    </row>
    <row r="20" spans="1:23" ht="20.100000000000001" customHeight="1">
      <c r="A20" s="10" t="s">
        <v>258</v>
      </c>
      <c r="B20" s="5">
        <v>1988</v>
      </c>
      <c r="C20" s="9">
        <v>1</v>
      </c>
      <c r="D20" s="14"/>
      <c r="E20" s="15"/>
      <c r="F20" s="15"/>
      <c r="G20" s="16"/>
      <c r="H20" s="17"/>
      <c r="I20" s="18"/>
      <c r="J20" s="18"/>
      <c r="K20" s="19"/>
      <c r="L20" s="17"/>
      <c r="M20" s="17"/>
      <c r="N20" s="17"/>
      <c r="O20" s="17">
        <v>556</v>
      </c>
      <c r="P20" s="17"/>
      <c r="Q20" s="17"/>
      <c r="R20" s="18"/>
      <c r="S20" s="12">
        <f>SUM(D20:J20)</f>
        <v>0</v>
      </c>
      <c r="T20" s="12">
        <f>SUM(K20:R20)</f>
        <v>556</v>
      </c>
      <c r="U20" s="12"/>
      <c r="V20" s="29">
        <f>S20+T20+U20</f>
        <v>556</v>
      </c>
      <c r="W20" s="12">
        <v>31</v>
      </c>
    </row>
    <row r="21" spans="1:23" ht="20.100000000000001" customHeight="1">
      <c r="A21" s="10" t="s">
        <v>134</v>
      </c>
      <c r="B21" s="5">
        <v>1977</v>
      </c>
      <c r="C21" s="9">
        <v>0.95</v>
      </c>
      <c r="D21" s="14"/>
      <c r="E21" s="15">
        <v>0</v>
      </c>
      <c r="F21" s="15"/>
      <c r="G21" s="16"/>
      <c r="H21" s="17"/>
      <c r="I21" s="18"/>
      <c r="J21" s="18"/>
      <c r="K21" s="19"/>
      <c r="L21" s="17"/>
      <c r="M21" s="17"/>
      <c r="N21" s="17"/>
      <c r="O21" s="17"/>
      <c r="P21" s="17"/>
      <c r="Q21" s="17"/>
      <c r="R21" s="18"/>
      <c r="S21" s="12">
        <f>SUM(D21:J21)</f>
        <v>0</v>
      </c>
      <c r="T21" s="12">
        <f>SUM(K21:R21)</f>
        <v>0</v>
      </c>
      <c r="U21" s="12"/>
      <c r="V21" s="29">
        <f>S21+T21+U21</f>
        <v>0</v>
      </c>
      <c r="W21" s="12">
        <v>46</v>
      </c>
    </row>
    <row r="22" spans="1:23" ht="20.100000000000001" customHeight="1">
      <c r="A22" s="10" t="s">
        <v>132</v>
      </c>
      <c r="B22" s="5">
        <v>1981</v>
      </c>
      <c r="C22" s="9">
        <v>0.95</v>
      </c>
      <c r="D22" s="14"/>
      <c r="E22" s="15">
        <v>0</v>
      </c>
      <c r="F22" s="15"/>
      <c r="G22" s="16"/>
      <c r="H22" s="17"/>
      <c r="I22" s="18"/>
      <c r="J22" s="18"/>
      <c r="K22" s="19">
        <v>141</v>
      </c>
      <c r="L22" s="17"/>
      <c r="M22" s="17"/>
      <c r="N22" s="17"/>
      <c r="O22" s="17"/>
      <c r="P22" s="17"/>
      <c r="Q22" s="17"/>
      <c r="R22" s="18"/>
      <c r="S22" s="12">
        <f>SUM(D22:J22)</f>
        <v>0</v>
      </c>
      <c r="T22" s="12">
        <f>SUM(K22:R22)</f>
        <v>141</v>
      </c>
      <c r="U22" s="12"/>
      <c r="V22" s="29">
        <f>S22+T22+U22</f>
        <v>141</v>
      </c>
      <c r="W22" s="12">
        <v>43</v>
      </c>
    </row>
    <row r="23" spans="1:23" ht="20.100000000000001" customHeight="1">
      <c r="A23" s="10" t="s">
        <v>214</v>
      </c>
      <c r="B23" s="5">
        <v>2008</v>
      </c>
      <c r="C23" s="9">
        <v>0.8</v>
      </c>
      <c r="D23" s="14"/>
      <c r="E23" s="15"/>
      <c r="F23" s="15"/>
      <c r="G23" s="16"/>
      <c r="H23" s="17"/>
      <c r="I23" s="18"/>
      <c r="J23" s="18"/>
      <c r="K23" s="19">
        <v>273</v>
      </c>
      <c r="L23" s="17"/>
      <c r="M23" s="17"/>
      <c r="N23" s="17"/>
      <c r="O23" s="17"/>
      <c r="P23" s="17"/>
      <c r="Q23" s="17"/>
      <c r="R23" s="18"/>
      <c r="S23" s="12">
        <f>SUM(D23:J23)</f>
        <v>0</v>
      </c>
      <c r="T23" s="12">
        <f>SUM(K23:R23)</f>
        <v>273</v>
      </c>
      <c r="U23" s="12"/>
      <c r="V23" s="29">
        <f>S23+T23+U23</f>
        <v>273</v>
      </c>
      <c r="W23" s="12">
        <v>39</v>
      </c>
    </row>
    <row r="24" spans="1:23" ht="20.100000000000001" customHeight="1">
      <c r="A24" s="10" t="s">
        <v>61</v>
      </c>
      <c r="B24" s="5">
        <v>1990</v>
      </c>
      <c r="C24" s="9">
        <v>0.95</v>
      </c>
      <c r="D24" s="14"/>
      <c r="E24" s="15">
        <v>213</v>
      </c>
      <c r="F24" s="15"/>
      <c r="G24" s="17"/>
      <c r="H24" s="17"/>
      <c r="I24" s="18"/>
      <c r="J24" s="18"/>
      <c r="K24" s="19">
        <v>445</v>
      </c>
      <c r="L24" s="17">
        <v>406</v>
      </c>
      <c r="M24" s="28">
        <v>347</v>
      </c>
      <c r="N24" s="25">
        <v>311</v>
      </c>
      <c r="O24" s="17">
        <v>432</v>
      </c>
      <c r="P24" s="28">
        <v>331</v>
      </c>
      <c r="Q24" s="17">
        <v>570</v>
      </c>
      <c r="R24" s="145">
        <v>147</v>
      </c>
      <c r="S24" s="12">
        <f>SUM(D24:J24)</f>
        <v>213</v>
      </c>
      <c r="T24" s="12">
        <f>K24+L24+O24+Q24</f>
        <v>1853</v>
      </c>
      <c r="U24" s="12">
        <f>M24+P24</f>
        <v>678</v>
      </c>
      <c r="V24" s="29">
        <f>S24+T24+U24</f>
        <v>2744</v>
      </c>
      <c r="W24" s="12">
        <v>12</v>
      </c>
    </row>
    <row r="25" spans="1:23" ht="20.100000000000001" customHeight="1">
      <c r="A25" s="10" t="s">
        <v>44</v>
      </c>
      <c r="B25" s="5">
        <v>2003</v>
      </c>
      <c r="C25" s="9">
        <v>0.75</v>
      </c>
      <c r="D25" s="14"/>
      <c r="E25" s="15"/>
      <c r="F25" s="15"/>
      <c r="G25" s="17"/>
      <c r="H25" s="17"/>
      <c r="I25" s="18"/>
      <c r="J25" s="18"/>
      <c r="K25" s="19"/>
      <c r="L25" s="17"/>
      <c r="M25" s="17"/>
      <c r="N25" s="17">
        <v>397</v>
      </c>
      <c r="O25" s="17"/>
      <c r="P25" s="17"/>
      <c r="Q25" s="17"/>
      <c r="R25" s="18"/>
      <c r="S25" s="12">
        <f>SUM(D25:J25)</f>
        <v>0</v>
      </c>
      <c r="T25" s="12">
        <f>SUM(K25:R25)</f>
        <v>397</v>
      </c>
      <c r="U25" s="12"/>
      <c r="V25" s="29">
        <f>S25+T25+U25</f>
        <v>397</v>
      </c>
      <c r="W25" s="12">
        <v>34</v>
      </c>
    </row>
    <row r="26" spans="1:23" ht="20.100000000000001" customHeight="1">
      <c r="A26" s="10" t="s">
        <v>97</v>
      </c>
      <c r="B26" s="5">
        <v>1969</v>
      </c>
      <c r="C26" s="9">
        <v>1</v>
      </c>
      <c r="D26" s="14"/>
      <c r="E26" s="15"/>
      <c r="F26" s="15"/>
      <c r="G26" s="17"/>
      <c r="H26" s="17"/>
      <c r="I26" s="18"/>
      <c r="J26" s="18"/>
      <c r="K26" s="19"/>
      <c r="L26" s="17"/>
      <c r="M26" s="17"/>
      <c r="N26" s="17">
        <v>245</v>
      </c>
      <c r="O26" s="17"/>
      <c r="P26" s="17">
        <v>514</v>
      </c>
      <c r="Q26" s="17"/>
      <c r="R26" s="18">
        <v>300</v>
      </c>
      <c r="S26" s="12">
        <f>SUM(D26:J26)</f>
        <v>0</v>
      </c>
      <c r="T26" s="12">
        <f>SUM(K26:R26)</f>
        <v>1059</v>
      </c>
      <c r="U26" s="12"/>
      <c r="V26" s="29">
        <f>S26+T26+U26</f>
        <v>1059</v>
      </c>
      <c r="W26" s="12">
        <v>25</v>
      </c>
    </row>
    <row r="27" spans="1:23" ht="20.100000000000001" customHeight="1">
      <c r="A27" s="10" t="s">
        <v>278</v>
      </c>
      <c r="B27" s="5">
        <v>1972</v>
      </c>
      <c r="C27" s="9">
        <v>0.95</v>
      </c>
      <c r="D27" s="14"/>
      <c r="E27" s="15"/>
      <c r="F27" s="15"/>
      <c r="G27" s="17"/>
      <c r="H27" s="17"/>
      <c r="I27" s="18"/>
      <c r="J27" s="18"/>
      <c r="K27" s="19"/>
      <c r="L27" s="17"/>
      <c r="M27" s="17"/>
      <c r="N27" s="17"/>
      <c r="O27" s="17"/>
      <c r="P27" s="17">
        <v>399</v>
      </c>
      <c r="Q27" s="17"/>
      <c r="R27" s="18">
        <v>696</v>
      </c>
      <c r="S27" s="12">
        <f>SUM(D27:J27)</f>
        <v>0</v>
      </c>
      <c r="T27" s="12">
        <f>SUM(K27:R27)</f>
        <v>1095</v>
      </c>
      <c r="U27" s="12"/>
      <c r="V27" s="29">
        <f>S27+T27+U27</f>
        <v>1095</v>
      </c>
      <c r="W27" s="12">
        <v>23</v>
      </c>
    </row>
    <row r="28" spans="1:23" ht="20.100000000000001" customHeight="1">
      <c r="A28" s="10" t="s">
        <v>230</v>
      </c>
      <c r="B28" s="5">
        <v>2003</v>
      </c>
      <c r="C28" s="9">
        <v>0.75</v>
      </c>
      <c r="D28" s="14"/>
      <c r="E28" s="15"/>
      <c r="F28" s="15"/>
      <c r="G28" s="17"/>
      <c r="H28" s="17"/>
      <c r="I28" s="18"/>
      <c r="J28" s="18"/>
      <c r="K28" s="19"/>
      <c r="L28" s="17"/>
      <c r="M28" s="17">
        <v>496</v>
      </c>
      <c r="N28" s="17"/>
      <c r="O28" s="17">
        <v>371</v>
      </c>
      <c r="P28" s="123">
        <v>1000</v>
      </c>
      <c r="Q28" s="17"/>
      <c r="R28" s="18">
        <v>51</v>
      </c>
      <c r="S28" s="12">
        <f>SUM(D28:J28)</f>
        <v>0</v>
      </c>
      <c r="T28" s="12">
        <f>SUM(K28:R28)</f>
        <v>1918</v>
      </c>
      <c r="U28" s="12"/>
      <c r="V28" s="29">
        <f>S28+T28+U28</f>
        <v>1918</v>
      </c>
      <c r="W28" s="12">
        <v>15</v>
      </c>
    </row>
    <row r="29" spans="1:23" ht="20.100000000000001" customHeight="1">
      <c r="A29" s="10" t="s">
        <v>15</v>
      </c>
      <c r="B29" s="5">
        <v>1998</v>
      </c>
      <c r="C29" s="9">
        <v>0.95</v>
      </c>
      <c r="D29" s="14"/>
      <c r="E29" s="15">
        <v>0</v>
      </c>
      <c r="F29" s="14">
        <v>352</v>
      </c>
      <c r="G29" s="16"/>
      <c r="H29" s="17"/>
      <c r="I29" s="18"/>
      <c r="J29" s="18"/>
      <c r="K29" s="19"/>
      <c r="L29" s="17"/>
      <c r="M29" s="17"/>
      <c r="N29" s="17"/>
      <c r="O29" s="22"/>
      <c r="P29" s="22"/>
      <c r="Q29" s="17"/>
      <c r="R29" s="18"/>
      <c r="S29" s="12">
        <f>SUM(D29:J29)</f>
        <v>352</v>
      </c>
      <c r="T29" s="12">
        <f>SUM(K29:R29)</f>
        <v>0</v>
      </c>
      <c r="U29" s="12"/>
      <c r="V29" s="29">
        <f>S29+T29+U29</f>
        <v>352</v>
      </c>
      <c r="W29" s="12">
        <v>35</v>
      </c>
    </row>
    <row r="30" spans="1:23" ht="20.100000000000001" customHeight="1">
      <c r="A30" s="10" t="s">
        <v>13</v>
      </c>
      <c r="B30" s="5">
        <v>1988</v>
      </c>
      <c r="C30" s="9">
        <v>1</v>
      </c>
      <c r="D30" s="14"/>
      <c r="E30" s="15">
        <v>283</v>
      </c>
      <c r="F30" s="15">
        <v>152</v>
      </c>
      <c r="G30" s="16"/>
      <c r="H30" s="17"/>
      <c r="I30" s="18"/>
      <c r="J30" s="18">
        <v>730</v>
      </c>
      <c r="K30" s="19"/>
      <c r="L30" s="17">
        <v>588</v>
      </c>
      <c r="M30" s="17"/>
      <c r="N30" s="17">
        <v>594</v>
      </c>
      <c r="O30" s="17"/>
      <c r="P30" s="17"/>
      <c r="Q30" s="17"/>
      <c r="R30" s="18">
        <v>751</v>
      </c>
      <c r="S30" s="12">
        <f>SUM(D30:J30)</f>
        <v>1165</v>
      </c>
      <c r="T30" s="12">
        <f>SUM(K30:R30)</f>
        <v>1933</v>
      </c>
      <c r="U30" s="12"/>
      <c r="V30" s="29">
        <f>S30+T30+U30</f>
        <v>3098</v>
      </c>
      <c r="W30" s="12">
        <v>10</v>
      </c>
    </row>
    <row r="31" spans="1:23" ht="20.100000000000001" customHeight="1">
      <c r="A31" s="10" t="s">
        <v>46</v>
      </c>
      <c r="B31" s="5">
        <v>1988</v>
      </c>
      <c r="C31" s="9">
        <v>0.95</v>
      </c>
      <c r="D31" s="14"/>
      <c r="E31" s="15"/>
      <c r="F31" s="15">
        <v>644</v>
      </c>
      <c r="G31" s="16"/>
      <c r="H31" s="17"/>
      <c r="I31" s="18"/>
      <c r="J31" s="18">
        <v>204</v>
      </c>
      <c r="K31" s="19"/>
      <c r="L31" s="17">
        <v>261</v>
      </c>
      <c r="M31" s="17"/>
      <c r="N31" s="17">
        <v>22</v>
      </c>
      <c r="O31" s="17"/>
      <c r="P31" s="17"/>
      <c r="Q31" s="17"/>
      <c r="R31" s="18"/>
      <c r="S31" s="12">
        <f>SUM(D31:J31)</f>
        <v>848</v>
      </c>
      <c r="T31" s="12">
        <f>SUM(K31:R31)</f>
        <v>283</v>
      </c>
      <c r="U31" s="12"/>
      <c r="V31" s="29">
        <f>S31+T31+U31</f>
        <v>1131</v>
      </c>
      <c r="W31" s="12">
        <v>21</v>
      </c>
    </row>
    <row r="32" spans="1:23" ht="20.100000000000001" customHeight="1">
      <c r="A32" s="10" t="s">
        <v>7</v>
      </c>
      <c r="B32" s="5">
        <v>1990</v>
      </c>
      <c r="C32" s="9">
        <v>0.95</v>
      </c>
      <c r="D32" s="14"/>
      <c r="E32" s="27"/>
      <c r="F32" s="15">
        <v>557</v>
      </c>
      <c r="G32" s="15"/>
      <c r="H32" s="17"/>
      <c r="I32" s="18">
        <v>559</v>
      </c>
      <c r="J32" s="18"/>
      <c r="K32" s="19"/>
      <c r="L32" s="17"/>
      <c r="M32" s="17"/>
      <c r="N32" s="17"/>
      <c r="O32" s="17"/>
      <c r="P32" s="17"/>
      <c r="Q32" s="17"/>
      <c r="R32" s="18"/>
      <c r="S32" s="12">
        <f>SUM(D32:J32)</f>
        <v>1116</v>
      </c>
      <c r="T32" s="12">
        <f>SUM(K32:R32)</f>
        <v>0</v>
      </c>
      <c r="U32" s="12"/>
      <c r="V32" s="29">
        <f>S32+T32+U32</f>
        <v>1116</v>
      </c>
      <c r="W32" s="12">
        <v>22</v>
      </c>
    </row>
    <row r="33" spans="1:23" ht="20.100000000000001" customHeight="1">
      <c r="A33" s="10" t="s">
        <v>5</v>
      </c>
      <c r="B33" s="5">
        <v>1988</v>
      </c>
      <c r="C33" s="9">
        <v>1</v>
      </c>
      <c r="D33" s="26"/>
      <c r="E33" s="15"/>
      <c r="F33" s="15">
        <v>575</v>
      </c>
      <c r="G33" s="15"/>
      <c r="H33" s="17"/>
      <c r="I33" s="18"/>
      <c r="J33" s="18"/>
      <c r="K33" s="20"/>
      <c r="L33" s="17"/>
      <c r="M33" s="17"/>
      <c r="N33" s="15"/>
      <c r="O33" s="17"/>
      <c r="P33" s="17"/>
      <c r="Q33" s="17"/>
      <c r="R33" s="18"/>
      <c r="S33" s="12">
        <f>SUM(D33:J33)</f>
        <v>575</v>
      </c>
      <c r="T33" s="12">
        <f>SUM(K33:R33)</f>
        <v>0</v>
      </c>
      <c r="U33" s="12"/>
      <c r="V33" s="29">
        <f>S33+T33+U33</f>
        <v>575</v>
      </c>
      <c r="W33" s="12">
        <v>29</v>
      </c>
    </row>
    <row r="34" spans="1:23" ht="20.100000000000001" customHeight="1">
      <c r="A34" s="10" t="s">
        <v>195</v>
      </c>
      <c r="B34" s="5">
        <v>1998</v>
      </c>
      <c r="C34" s="9">
        <v>0.95</v>
      </c>
      <c r="D34" s="26"/>
      <c r="E34" s="15"/>
      <c r="F34" s="15"/>
      <c r="G34" s="15"/>
      <c r="H34" s="17"/>
      <c r="I34" s="18">
        <v>178</v>
      </c>
      <c r="J34" s="18"/>
      <c r="K34" s="20"/>
      <c r="L34" s="17"/>
      <c r="M34" s="17"/>
      <c r="N34" s="15"/>
      <c r="O34" s="17"/>
      <c r="P34" s="17"/>
      <c r="Q34" s="17"/>
      <c r="R34" s="18"/>
      <c r="S34" s="12">
        <f>SUM(D34:J34)</f>
        <v>178</v>
      </c>
      <c r="T34" s="12">
        <f>SUM(K34:R34)</f>
        <v>0</v>
      </c>
      <c r="U34" s="12"/>
      <c r="V34" s="29">
        <f>S34+T34+U34</f>
        <v>178</v>
      </c>
      <c r="W34" s="12">
        <v>41</v>
      </c>
    </row>
    <row r="35" spans="1:23" ht="20.100000000000001" customHeight="1">
      <c r="A35" s="10" t="s">
        <v>227</v>
      </c>
      <c r="B35" s="5">
        <v>2001</v>
      </c>
      <c r="C35" s="9">
        <v>0.9</v>
      </c>
      <c r="D35" s="14"/>
      <c r="E35" s="15"/>
      <c r="F35" s="15"/>
      <c r="G35" s="16"/>
      <c r="H35" s="17"/>
      <c r="I35" s="18"/>
      <c r="J35" s="18"/>
      <c r="K35" s="19"/>
      <c r="L35" s="17"/>
      <c r="M35" s="17">
        <v>633</v>
      </c>
      <c r="N35" s="17"/>
      <c r="O35" s="17">
        <v>619</v>
      </c>
      <c r="P35" s="17"/>
      <c r="Q35" s="17"/>
      <c r="R35" s="18"/>
      <c r="S35" s="12">
        <f>SUM(D35:J35)</f>
        <v>0</v>
      </c>
      <c r="T35" s="12">
        <f>SUM(K35:R35)</f>
        <v>1252</v>
      </c>
      <c r="U35" s="12"/>
      <c r="V35" s="29">
        <f>S35+T35+U35</f>
        <v>1252</v>
      </c>
      <c r="W35" s="12">
        <v>19</v>
      </c>
    </row>
    <row r="36" spans="1:23" ht="20.100000000000001" customHeight="1">
      <c r="A36" s="10" t="s">
        <v>163</v>
      </c>
      <c r="B36" s="5">
        <v>1970</v>
      </c>
      <c r="C36" s="9">
        <v>0.95</v>
      </c>
      <c r="D36" s="14"/>
      <c r="E36" s="15"/>
      <c r="F36" s="15"/>
      <c r="G36" s="15">
        <v>70</v>
      </c>
      <c r="H36" s="17"/>
      <c r="I36" s="18"/>
      <c r="J36" s="18"/>
      <c r="K36" s="19"/>
      <c r="L36" s="17"/>
      <c r="M36" s="17"/>
      <c r="N36" s="17"/>
      <c r="O36" s="17"/>
      <c r="P36" s="17"/>
      <c r="Q36" s="17"/>
      <c r="R36" s="18"/>
      <c r="S36" s="12">
        <f>SUM(D36:J36)</f>
        <v>70</v>
      </c>
      <c r="T36" s="12">
        <f>SUM(K36:R36)</f>
        <v>0</v>
      </c>
      <c r="U36" s="12"/>
      <c r="V36" s="29">
        <f>S36+T36+U36</f>
        <v>70</v>
      </c>
      <c r="W36" s="12">
        <v>45</v>
      </c>
    </row>
    <row r="37" spans="1:23" ht="20.100000000000001" customHeight="1">
      <c r="A37" s="10" t="s">
        <v>17</v>
      </c>
      <c r="B37" s="5">
        <v>2000</v>
      </c>
      <c r="C37" s="9">
        <v>0.9</v>
      </c>
      <c r="D37" s="14"/>
      <c r="E37" s="15">
        <v>343</v>
      </c>
      <c r="F37" s="15">
        <v>525</v>
      </c>
      <c r="G37" s="17">
        <v>226</v>
      </c>
      <c r="H37" s="17"/>
      <c r="I37" s="18"/>
      <c r="J37" s="18"/>
      <c r="K37" s="19"/>
      <c r="L37" s="17"/>
      <c r="M37" s="17"/>
      <c r="N37" s="17"/>
      <c r="O37" s="17"/>
      <c r="P37" s="17"/>
      <c r="Q37" s="25"/>
      <c r="R37" s="18"/>
      <c r="S37" s="12">
        <f>SUM(D37:J37)</f>
        <v>1094</v>
      </c>
      <c r="T37" s="12">
        <f>SUM(K37:R37)</f>
        <v>0</v>
      </c>
      <c r="U37" s="12"/>
      <c r="V37" s="29">
        <f>S37+T37+U37</f>
        <v>1094</v>
      </c>
      <c r="W37" s="12">
        <v>24</v>
      </c>
    </row>
    <row r="38" spans="1:23" ht="20.100000000000001" customHeight="1">
      <c r="A38" s="10" t="s">
        <v>103</v>
      </c>
      <c r="B38" s="5">
        <v>1988</v>
      </c>
      <c r="C38" s="9">
        <v>0.95</v>
      </c>
      <c r="D38" s="14">
        <v>33</v>
      </c>
      <c r="E38" s="15"/>
      <c r="F38" s="15">
        <v>180</v>
      </c>
      <c r="G38" s="16"/>
      <c r="H38" s="17">
        <v>0</v>
      </c>
      <c r="I38" s="18">
        <v>119</v>
      </c>
      <c r="J38" s="18"/>
      <c r="K38" s="19"/>
      <c r="L38" s="17">
        <v>165</v>
      </c>
      <c r="M38" s="17"/>
      <c r="N38" s="17">
        <v>183</v>
      </c>
      <c r="O38" s="17"/>
      <c r="P38" s="17">
        <v>463</v>
      </c>
      <c r="Q38" s="17"/>
      <c r="R38" s="18"/>
      <c r="S38" s="12">
        <f>SUM(D38:J38)</f>
        <v>332</v>
      </c>
      <c r="T38" s="12">
        <f>SUM(K38:R38)</f>
        <v>811</v>
      </c>
      <c r="U38" s="12"/>
      <c r="V38" s="29">
        <f>S38+T38+U38</f>
        <v>1143</v>
      </c>
      <c r="W38" s="12">
        <v>20</v>
      </c>
    </row>
    <row r="39" spans="1:23" ht="20.100000000000001" customHeight="1">
      <c r="A39" s="10" t="s">
        <v>257</v>
      </c>
      <c r="B39" s="5">
        <v>2004</v>
      </c>
      <c r="C39" s="9">
        <v>0.75</v>
      </c>
      <c r="D39" s="14"/>
      <c r="E39" s="14"/>
      <c r="F39" s="14"/>
      <c r="G39" s="16"/>
      <c r="H39" s="17"/>
      <c r="I39" s="136"/>
      <c r="J39" s="18"/>
      <c r="K39" s="19"/>
      <c r="L39" s="17"/>
      <c r="M39" s="17"/>
      <c r="N39" s="17"/>
      <c r="O39" s="17">
        <v>0</v>
      </c>
      <c r="P39" s="17"/>
      <c r="Q39" s="17"/>
      <c r="R39" s="18"/>
      <c r="S39" s="12">
        <f>SUM(D39:J39)</f>
        <v>0</v>
      </c>
      <c r="T39" s="12">
        <f>SUM(K39:R39)</f>
        <v>0</v>
      </c>
      <c r="U39" s="12"/>
      <c r="V39" s="29">
        <f>S39+T39+U39</f>
        <v>0</v>
      </c>
      <c r="W39" s="12">
        <v>46</v>
      </c>
    </row>
    <row r="40" spans="1:23" ht="20.100000000000001" customHeight="1">
      <c r="A40" s="10" t="s">
        <v>2</v>
      </c>
      <c r="B40" s="5">
        <v>1985</v>
      </c>
      <c r="C40" s="9">
        <v>0.95</v>
      </c>
      <c r="D40" s="14">
        <v>852</v>
      </c>
      <c r="E40" s="77">
        <v>1000</v>
      </c>
      <c r="F40" s="77">
        <v>1000</v>
      </c>
      <c r="G40" s="101">
        <v>617</v>
      </c>
      <c r="H40" s="27">
        <v>0</v>
      </c>
      <c r="I40" s="77">
        <v>1000</v>
      </c>
      <c r="J40" s="215">
        <v>830</v>
      </c>
      <c r="K40" s="19"/>
      <c r="L40" s="15"/>
      <c r="M40" s="15"/>
      <c r="N40" s="15">
        <v>234</v>
      </c>
      <c r="O40" s="25"/>
      <c r="P40" s="27"/>
      <c r="Q40" s="17">
        <v>936</v>
      </c>
      <c r="R40" s="18">
        <v>700</v>
      </c>
      <c r="S40" s="12">
        <f>SUM(D40:F40)+I40</f>
        <v>3852</v>
      </c>
      <c r="T40" s="12">
        <f>SUM(K40:R40)</f>
        <v>1870</v>
      </c>
      <c r="U40" s="12">
        <f>G40+J40</f>
        <v>1447</v>
      </c>
      <c r="V40" s="29">
        <f>S40+T40+U40</f>
        <v>7169</v>
      </c>
      <c r="W40" s="12">
        <v>2</v>
      </c>
    </row>
    <row r="41" spans="1:23" ht="20.100000000000001" customHeight="1">
      <c r="A41" s="10" t="s">
        <v>273</v>
      </c>
      <c r="B41" s="5">
        <v>1990</v>
      </c>
      <c r="C41" s="9">
        <v>0.95</v>
      </c>
      <c r="D41" s="14"/>
      <c r="E41" s="15"/>
      <c r="F41" s="15"/>
      <c r="G41" s="16"/>
      <c r="H41" s="17"/>
      <c r="I41" s="18"/>
      <c r="J41" s="23"/>
      <c r="K41" s="19"/>
      <c r="L41" s="15"/>
      <c r="M41" s="15"/>
      <c r="N41" s="15"/>
      <c r="O41" s="25"/>
      <c r="P41" s="27"/>
      <c r="Q41" s="17">
        <v>569</v>
      </c>
      <c r="R41" s="18"/>
      <c r="S41" s="12">
        <f>SUM(D41:F41)+I41</f>
        <v>0</v>
      </c>
      <c r="T41" s="12">
        <f>SUM(K41:R41)</f>
        <v>569</v>
      </c>
      <c r="U41" s="12"/>
      <c r="V41" s="29">
        <f>S41+T41+U41</f>
        <v>569</v>
      </c>
      <c r="W41" s="12">
        <v>30</v>
      </c>
    </row>
    <row r="42" spans="1:23" ht="20.100000000000001" customHeight="1">
      <c r="A42" s="10" t="s">
        <v>226</v>
      </c>
      <c r="B42" s="5">
        <v>1989</v>
      </c>
      <c r="C42" s="9">
        <v>1</v>
      </c>
      <c r="D42" s="14"/>
      <c r="E42" s="15"/>
      <c r="F42" s="15"/>
      <c r="G42" s="16"/>
      <c r="H42" s="17"/>
      <c r="I42" s="18"/>
      <c r="J42" s="18"/>
      <c r="K42" s="19"/>
      <c r="L42" s="15"/>
      <c r="M42" s="15">
        <v>684</v>
      </c>
      <c r="N42" s="15"/>
      <c r="O42" s="17">
        <v>711</v>
      </c>
      <c r="P42" s="27"/>
      <c r="Q42" s="17"/>
      <c r="R42" s="18"/>
      <c r="S42" s="12">
        <f>SUM(D42:F42)+I42</f>
        <v>0</v>
      </c>
      <c r="T42" s="12">
        <f>SUM(K42:R42)</f>
        <v>1395</v>
      </c>
      <c r="U42" s="12"/>
      <c r="V42" s="29">
        <f>S42+T42+U42</f>
        <v>1395</v>
      </c>
      <c r="W42" s="12">
        <v>16</v>
      </c>
    </row>
    <row r="43" spans="1:23" ht="20.100000000000001" customHeight="1">
      <c r="A43" s="10" t="s">
        <v>62</v>
      </c>
      <c r="B43" s="5">
        <v>2006</v>
      </c>
      <c r="C43" s="9">
        <v>0.8</v>
      </c>
      <c r="D43" s="77">
        <v>1000</v>
      </c>
      <c r="E43" s="15"/>
      <c r="F43" s="15">
        <v>518</v>
      </c>
      <c r="G43" s="16"/>
      <c r="H43" s="17">
        <v>0</v>
      </c>
      <c r="I43" s="18"/>
      <c r="J43" s="18">
        <v>349</v>
      </c>
      <c r="K43" s="19">
        <v>815</v>
      </c>
      <c r="L43" s="17"/>
      <c r="M43" s="17"/>
      <c r="N43" s="17"/>
      <c r="O43" s="17"/>
      <c r="P43" s="17"/>
      <c r="Q43" s="17"/>
      <c r="R43" s="18"/>
      <c r="S43" s="12">
        <f>SUM(D43:J43)</f>
        <v>1867</v>
      </c>
      <c r="T43" s="12">
        <f>SUM(K43:R43)</f>
        <v>815</v>
      </c>
      <c r="U43" s="12"/>
      <c r="V43" s="29">
        <f>S43+T43+U43</f>
        <v>2682</v>
      </c>
      <c r="W43" s="12">
        <v>13</v>
      </c>
    </row>
    <row r="44" spans="1:23" ht="20.100000000000001" customHeight="1">
      <c r="A44" s="10" t="s">
        <v>8</v>
      </c>
      <c r="B44" s="5">
        <v>1981</v>
      </c>
      <c r="C44" s="9">
        <v>0.95</v>
      </c>
      <c r="D44" s="26"/>
      <c r="E44" s="23">
        <v>628</v>
      </c>
      <c r="F44" s="15">
        <v>507</v>
      </c>
      <c r="G44" s="25">
        <v>394</v>
      </c>
      <c r="H44" s="18">
        <v>690</v>
      </c>
      <c r="I44" s="18">
        <v>683</v>
      </c>
      <c r="J44" s="18"/>
      <c r="K44" s="19">
        <v>721</v>
      </c>
      <c r="L44" s="25">
        <v>265</v>
      </c>
      <c r="M44" s="28">
        <v>542</v>
      </c>
      <c r="N44" s="25">
        <v>405</v>
      </c>
      <c r="O44" s="17">
        <v>675</v>
      </c>
      <c r="P44" s="28">
        <v>654</v>
      </c>
      <c r="Q44" s="17">
        <v>687</v>
      </c>
      <c r="R44" s="18">
        <v>852</v>
      </c>
      <c r="S44" s="12">
        <f>E44+F44+H44+I44</f>
        <v>2508</v>
      </c>
      <c r="T44" s="12">
        <f>K44+O44+Q44+R44</f>
        <v>2935</v>
      </c>
      <c r="U44" s="12">
        <f>M44+P44</f>
        <v>1196</v>
      </c>
      <c r="V44" s="29">
        <f>S44+T44+U44</f>
        <v>6639</v>
      </c>
      <c r="W44" s="12">
        <v>3</v>
      </c>
    </row>
    <row r="45" spans="1:23" ht="20.100000000000001" customHeight="1">
      <c r="A45" s="10" t="s">
        <v>191</v>
      </c>
      <c r="B45" s="5">
        <v>1980</v>
      </c>
      <c r="C45" s="9">
        <v>1</v>
      </c>
      <c r="D45" s="26"/>
      <c r="E45" s="15"/>
      <c r="F45" s="27"/>
      <c r="G45" s="17"/>
      <c r="H45" s="17">
        <v>303</v>
      </c>
      <c r="I45" s="18"/>
      <c r="J45" s="18"/>
      <c r="K45" s="19"/>
      <c r="L45" s="17"/>
      <c r="M45" s="17"/>
      <c r="N45" s="17"/>
      <c r="O45" s="17"/>
      <c r="P45" s="17"/>
      <c r="Q45" s="17"/>
      <c r="R45" s="18"/>
      <c r="S45" s="12">
        <f>SUM(D45:J45)</f>
        <v>303</v>
      </c>
      <c r="T45" s="12">
        <f>SUM(K45:R45)</f>
        <v>0</v>
      </c>
      <c r="U45" s="12"/>
      <c r="V45" s="29">
        <f>S45+T45+U45</f>
        <v>303</v>
      </c>
      <c r="W45" s="12">
        <v>37</v>
      </c>
    </row>
    <row r="46" spans="1:23" ht="20.100000000000001" customHeight="1">
      <c r="A46" s="10" t="s">
        <v>94</v>
      </c>
      <c r="B46" s="5">
        <v>1979</v>
      </c>
      <c r="C46" s="9">
        <v>1</v>
      </c>
      <c r="D46" s="14"/>
      <c r="E46" s="15"/>
      <c r="F46" s="15">
        <v>583</v>
      </c>
      <c r="G46" s="17"/>
      <c r="H46" s="17">
        <v>317</v>
      </c>
      <c r="I46" s="18">
        <v>600</v>
      </c>
      <c r="J46" s="18">
        <v>469</v>
      </c>
      <c r="K46" s="146">
        <v>793</v>
      </c>
      <c r="L46" s="28">
        <v>453</v>
      </c>
      <c r="M46" s="25">
        <v>380</v>
      </c>
      <c r="N46" s="147">
        <v>569</v>
      </c>
      <c r="O46" s="28">
        <v>481</v>
      </c>
      <c r="P46" s="25">
        <v>314</v>
      </c>
      <c r="Q46" s="147">
        <v>509</v>
      </c>
      <c r="R46" s="148">
        <v>631</v>
      </c>
      <c r="S46" s="12">
        <f>SUM(D46:J46)</f>
        <v>1969</v>
      </c>
      <c r="T46" s="12">
        <f>K46+N46+Q46+R46</f>
        <v>2502</v>
      </c>
      <c r="U46" s="12">
        <f>L46+O46</f>
        <v>934</v>
      </c>
      <c r="V46" s="29">
        <f>S46+T46+U46</f>
        <v>5405</v>
      </c>
      <c r="W46" s="12">
        <v>5</v>
      </c>
    </row>
    <row r="47" spans="1:23" ht="20.100000000000001" customHeight="1">
      <c r="A47" s="10" t="s">
        <v>50</v>
      </c>
      <c r="B47" s="5">
        <v>1999</v>
      </c>
      <c r="C47" s="9">
        <v>0.9</v>
      </c>
      <c r="D47" s="14"/>
      <c r="E47" s="101">
        <v>190</v>
      </c>
      <c r="F47" s="15">
        <v>493</v>
      </c>
      <c r="G47" s="15">
        <v>450</v>
      </c>
      <c r="H47" s="28">
        <v>145</v>
      </c>
      <c r="I47" s="18">
        <v>655</v>
      </c>
      <c r="J47" s="21">
        <v>553</v>
      </c>
      <c r="K47" s="22"/>
      <c r="L47" s="17"/>
      <c r="M47" s="17">
        <v>607</v>
      </c>
      <c r="N47" s="17"/>
      <c r="O47" s="17">
        <v>640</v>
      </c>
      <c r="P47" s="17"/>
      <c r="Q47" s="77">
        <v>1000</v>
      </c>
      <c r="R47" s="18"/>
      <c r="S47" s="12">
        <f>F47+G47+I47+J47</f>
        <v>2151</v>
      </c>
      <c r="T47" s="12">
        <f>SUM(K47:R47)</f>
        <v>2247</v>
      </c>
      <c r="U47" s="12">
        <f>E47+H47</f>
        <v>335</v>
      </c>
      <c r="V47" s="29">
        <f>S47+T47+U47</f>
        <v>4733</v>
      </c>
      <c r="W47" s="12">
        <v>6</v>
      </c>
    </row>
    <row r="48" spans="1:23" ht="20.100000000000001" customHeight="1">
      <c r="A48" s="10" t="s">
        <v>51</v>
      </c>
      <c r="B48" s="5">
        <v>1968</v>
      </c>
      <c r="C48" s="9">
        <v>1</v>
      </c>
      <c r="D48" s="14"/>
      <c r="E48" s="15">
        <v>0</v>
      </c>
      <c r="F48" s="15">
        <v>347</v>
      </c>
      <c r="G48" s="15">
        <v>139</v>
      </c>
      <c r="H48" s="17"/>
      <c r="I48" s="18">
        <v>498</v>
      </c>
      <c r="J48" s="70"/>
      <c r="K48" s="22">
        <v>798</v>
      </c>
      <c r="L48" s="17"/>
      <c r="M48" s="17">
        <v>664</v>
      </c>
      <c r="N48" s="17"/>
      <c r="O48" s="17">
        <v>577</v>
      </c>
      <c r="P48" s="17"/>
      <c r="Q48" s="17">
        <v>604</v>
      </c>
      <c r="R48" s="18"/>
      <c r="S48" s="12">
        <f>SUM(D48:J48)</f>
        <v>984</v>
      </c>
      <c r="T48" s="12">
        <f>SUM(K48:R48)</f>
        <v>2643</v>
      </c>
      <c r="U48" s="12"/>
      <c r="V48" s="29">
        <f>S48+T48+U48</f>
        <v>3627</v>
      </c>
      <c r="W48" s="12">
        <v>8</v>
      </c>
    </row>
    <row r="49" spans="1:23" ht="20.100000000000001" customHeight="1">
      <c r="A49" s="10" t="s">
        <v>4</v>
      </c>
      <c r="B49" s="5">
        <v>1982</v>
      </c>
      <c r="C49" s="9">
        <v>1</v>
      </c>
      <c r="D49" s="14">
        <v>96</v>
      </c>
      <c r="E49" s="15"/>
      <c r="F49" s="15">
        <v>74</v>
      </c>
      <c r="G49" s="17"/>
      <c r="H49" s="17"/>
      <c r="I49" s="18"/>
      <c r="J49" s="21"/>
      <c r="K49" s="22"/>
      <c r="L49" s="17"/>
      <c r="M49" s="17"/>
      <c r="N49" s="17"/>
      <c r="O49" s="17"/>
      <c r="P49" s="17"/>
      <c r="Q49" s="17"/>
      <c r="R49" s="18"/>
      <c r="S49" s="12">
        <f>SUM(D49:J49)</f>
        <v>170</v>
      </c>
      <c r="T49" s="12">
        <f>SUM(K49:R49)</f>
        <v>0</v>
      </c>
      <c r="U49" s="12"/>
      <c r="V49" s="29">
        <f>S49+T49+U49</f>
        <v>170</v>
      </c>
      <c r="W49" s="12">
        <v>42</v>
      </c>
    </row>
    <row r="50" spans="1:23" ht="20.100000000000001" customHeight="1">
      <c r="A50" s="10" t="s">
        <v>54</v>
      </c>
      <c r="B50" s="5">
        <v>1972</v>
      </c>
      <c r="C50" s="9">
        <v>1</v>
      </c>
      <c r="D50" s="14"/>
      <c r="E50" s="15"/>
      <c r="F50" s="15"/>
      <c r="G50" s="15">
        <v>200</v>
      </c>
      <c r="H50" s="17"/>
      <c r="I50" s="18">
        <v>0</v>
      </c>
      <c r="J50" s="18"/>
      <c r="K50" s="19"/>
      <c r="L50" s="17"/>
      <c r="M50" s="17"/>
      <c r="N50" s="17"/>
      <c r="O50" s="17"/>
      <c r="P50" s="17"/>
      <c r="Q50" s="17"/>
      <c r="R50" s="18"/>
      <c r="S50" s="12">
        <f>SUM(D50:J50)</f>
        <v>200</v>
      </c>
      <c r="T50" s="12">
        <f>SUM(K50:R50)</f>
        <v>0</v>
      </c>
      <c r="U50" s="12"/>
      <c r="V50" s="29">
        <f>S50+T50+U50</f>
        <v>200</v>
      </c>
      <c r="W50" s="12">
        <v>40</v>
      </c>
    </row>
    <row r="51" spans="1:23" ht="20.100000000000001" customHeight="1">
      <c r="A51" s="10" t="s">
        <v>237</v>
      </c>
      <c r="B51" s="5">
        <v>1992</v>
      </c>
      <c r="C51" s="9">
        <v>0.95</v>
      </c>
      <c r="D51" s="14"/>
      <c r="E51" s="15"/>
      <c r="F51" s="15"/>
      <c r="G51" s="16"/>
      <c r="H51" s="17"/>
      <c r="I51" s="18">
        <v>0</v>
      </c>
      <c r="J51" s="18"/>
      <c r="K51" s="19"/>
      <c r="L51" s="17"/>
      <c r="M51" s="17"/>
      <c r="N51" s="17">
        <v>749</v>
      </c>
      <c r="O51" s="17"/>
      <c r="P51" s="17"/>
      <c r="Q51" s="17"/>
      <c r="R51" s="18"/>
      <c r="S51" s="12">
        <f>SUM(D51:J51)</f>
        <v>0</v>
      </c>
      <c r="T51" s="12">
        <f>SUM(K51:R51)</f>
        <v>749</v>
      </c>
      <c r="U51" s="12"/>
      <c r="V51" s="29">
        <f>S51+T51+U51</f>
        <v>749</v>
      </c>
      <c r="W51" s="12">
        <v>27</v>
      </c>
    </row>
    <row r="52" spans="1:23" ht="20.100000000000001" customHeight="1">
      <c r="A52" s="10" t="s">
        <v>47</v>
      </c>
      <c r="B52" s="5">
        <v>1990</v>
      </c>
      <c r="C52" s="9">
        <v>1</v>
      </c>
      <c r="D52" s="14"/>
      <c r="E52" s="15"/>
      <c r="F52" s="15"/>
      <c r="G52" s="16"/>
      <c r="H52" s="17"/>
      <c r="I52" s="18"/>
      <c r="J52" s="18">
        <v>0</v>
      </c>
      <c r="K52" s="19">
        <v>740</v>
      </c>
      <c r="L52" s="17"/>
      <c r="M52" s="17">
        <v>633</v>
      </c>
      <c r="N52" s="17"/>
      <c r="O52" s="17"/>
      <c r="P52" s="17"/>
      <c r="Q52" s="17"/>
      <c r="R52" s="18"/>
      <c r="S52" s="12">
        <f>SUM(D52:J52)</f>
        <v>0</v>
      </c>
      <c r="T52" s="12">
        <f>SUM(K52:R52)</f>
        <v>1373</v>
      </c>
      <c r="U52" s="12"/>
      <c r="V52" s="29">
        <f>S52+T52+U52</f>
        <v>1373</v>
      </c>
      <c r="W52" s="12">
        <v>17</v>
      </c>
    </row>
    <row r="53" spans="1:23" ht="20.100000000000001" customHeight="1">
      <c r="A53" s="10" t="s">
        <v>14</v>
      </c>
      <c r="B53" s="5">
        <v>2003</v>
      </c>
      <c r="C53" s="9">
        <v>0.75</v>
      </c>
      <c r="D53" s="109">
        <v>892</v>
      </c>
      <c r="E53" s="27">
        <v>859</v>
      </c>
      <c r="F53" s="15">
        <v>996</v>
      </c>
      <c r="G53" s="77">
        <v>1000</v>
      </c>
      <c r="H53" s="77">
        <v>1000</v>
      </c>
      <c r="I53" s="215">
        <v>962</v>
      </c>
      <c r="J53" s="213">
        <v>1000</v>
      </c>
      <c r="K53" s="19"/>
      <c r="L53" s="17"/>
      <c r="M53" s="17"/>
      <c r="N53" s="17"/>
      <c r="O53" s="17"/>
      <c r="P53" s="15"/>
      <c r="Q53" s="17"/>
      <c r="R53" s="18"/>
      <c r="S53" s="12">
        <f>F53+G53+H53+J53</f>
        <v>3996</v>
      </c>
      <c r="T53" s="12">
        <f>SUM(K53:R53)</f>
        <v>0</v>
      </c>
      <c r="U53" s="12">
        <f>D53+I53</f>
        <v>1854</v>
      </c>
      <c r="V53" s="29">
        <f>S53+T53+U53</f>
        <v>5850</v>
      </c>
      <c r="W53" s="12">
        <v>4</v>
      </c>
    </row>
    <row r="54" spans="1:23" ht="20.100000000000001" customHeight="1">
      <c r="A54" s="10" t="s">
        <v>275</v>
      </c>
      <c r="B54" s="5">
        <v>1989</v>
      </c>
      <c r="C54" s="9">
        <v>0.95</v>
      </c>
      <c r="D54" s="109"/>
      <c r="E54" s="101"/>
      <c r="F54" s="15"/>
      <c r="G54" s="16"/>
      <c r="H54" s="17"/>
      <c r="I54" s="23"/>
      <c r="J54" s="18"/>
      <c r="K54" s="19"/>
      <c r="L54" s="17"/>
      <c r="M54" s="17"/>
      <c r="N54" s="17"/>
      <c r="O54" s="17"/>
      <c r="P54" s="15"/>
      <c r="Q54" s="17">
        <v>327</v>
      </c>
      <c r="R54" s="18"/>
      <c r="S54" s="12">
        <f>SUM(F54:I54)</f>
        <v>0</v>
      </c>
      <c r="T54" s="12">
        <f>SUM(K54:R54)</f>
        <v>327</v>
      </c>
      <c r="U54" s="12"/>
      <c r="V54" s="29">
        <f>S54+T54+U54</f>
        <v>327</v>
      </c>
      <c r="W54" s="12">
        <v>36</v>
      </c>
    </row>
  </sheetData>
  <autoFilter ref="A5:W54">
    <filterColumn colId="18"/>
    <filterColumn colId="19"/>
    <filterColumn colId="20"/>
    <sortState ref="A6:W54">
      <sortCondition ref="A5:A54"/>
    </sortState>
  </autoFilter>
  <mergeCells count="2">
    <mergeCell ref="A1:V1"/>
    <mergeCell ref="A2:W2"/>
  </mergeCells>
  <pageMargins left="0.39370078740157483" right="0.39370078740157483" top="0.39370078740157483" bottom="0.39370078740157483" header="0" footer="0"/>
  <pageSetup paperSize="9" scale="71" orientation="landscape" horizontalDpi="180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Normal="70" zoomScaleSheetLayoutView="100" workbookViewId="0">
      <selection activeCell="M22" sqref="M22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8.285156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1.7109375" customWidth="1"/>
  </cols>
  <sheetData>
    <row r="1" spans="1:19" ht="17.25" customHeight="1">
      <c r="A1" s="158" t="s">
        <v>224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33"/>
      <c r="R1" s="33"/>
    </row>
    <row r="2" spans="1:19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33"/>
      <c r="R2" s="33"/>
    </row>
    <row r="3" spans="1:19" ht="18.75">
      <c r="A3" s="164" t="s">
        <v>222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33"/>
      <c r="R3" s="33"/>
      <c r="S3" s="33"/>
    </row>
    <row r="4" spans="1:19" ht="19.5" customHeight="1">
      <c r="A4" s="167" t="s">
        <v>223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33"/>
      <c r="R4" s="33"/>
    </row>
    <row r="5" spans="1:19" ht="15.75" customHeight="1">
      <c r="A5" s="47" t="s">
        <v>204</v>
      </c>
      <c r="B5" s="47" t="s">
        <v>205</v>
      </c>
      <c r="C5" s="116"/>
      <c r="D5" s="47" t="s">
        <v>86</v>
      </c>
      <c r="E5" s="116"/>
      <c r="F5" s="47"/>
      <c r="G5" s="48" t="s">
        <v>87</v>
      </c>
      <c r="H5" s="49">
        <v>1</v>
      </c>
      <c r="I5" s="50" t="s">
        <v>88</v>
      </c>
      <c r="J5" s="50"/>
      <c r="K5" s="50"/>
      <c r="L5" s="47" t="s">
        <v>89</v>
      </c>
      <c r="N5" s="51">
        <v>3000</v>
      </c>
      <c r="O5" s="51"/>
      <c r="P5" s="48" t="s">
        <v>90</v>
      </c>
      <c r="Q5" s="33"/>
      <c r="R5" s="33"/>
    </row>
    <row r="6" spans="1:19" ht="19.5" customHeight="1">
      <c r="A6" s="47"/>
      <c r="B6" s="47"/>
      <c r="C6" s="116"/>
      <c r="D6" s="116"/>
      <c r="E6" s="116"/>
      <c r="F6" s="116"/>
      <c r="G6" s="116"/>
      <c r="H6" s="47"/>
      <c r="I6" s="47"/>
      <c r="K6" s="116"/>
      <c r="L6" s="47" t="s">
        <v>91</v>
      </c>
      <c r="N6" s="87">
        <v>35</v>
      </c>
      <c r="O6" s="87"/>
      <c r="P6" s="48" t="s">
        <v>90</v>
      </c>
      <c r="Q6" s="33"/>
      <c r="R6" s="33"/>
    </row>
    <row r="7" spans="1:19" ht="21" customHeight="1">
      <c r="A7" s="37" t="s">
        <v>12</v>
      </c>
      <c r="B7" s="24">
        <f>M9</f>
        <v>6.9015740740740739E-3</v>
      </c>
      <c r="C7" s="117"/>
      <c r="D7" s="117"/>
      <c r="E7" s="117"/>
      <c r="F7" s="117"/>
      <c r="G7" s="117"/>
      <c r="H7" s="117"/>
      <c r="I7" s="36"/>
      <c r="J7" s="36"/>
      <c r="K7" s="36"/>
      <c r="L7" s="115" t="s">
        <v>225</v>
      </c>
      <c r="M7" s="117"/>
      <c r="N7" s="36"/>
      <c r="O7" s="36"/>
      <c r="P7" s="36"/>
    </row>
    <row r="8" spans="1:19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  <c r="P8" s="53" t="s">
        <v>181</v>
      </c>
    </row>
    <row r="9" spans="1:19" s="67" customFormat="1" ht="15" customHeight="1">
      <c r="A9" s="59">
        <v>1</v>
      </c>
      <c r="B9" s="60">
        <v>9</v>
      </c>
      <c r="C9" s="61" t="s">
        <v>39</v>
      </c>
      <c r="D9" s="59">
        <v>1984</v>
      </c>
      <c r="E9" s="62" t="s">
        <v>107</v>
      </c>
      <c r="F9" s="68" t="s">
        <v>73</v>
      </c>
      <c r="G9" s="69" t="s">
        <v>72</v>
      </c>
      <c r="H9" s="42">
        <v>7.2648148148148151E-3</v>
      </c>
      <c r="I9" s="46">
        <f t="shared" ref="I9:I24" si="0">H9-$H$9</f>
        <v>0</v>
      </c>
      <c r="J9" s="65">
        <f t="shared" ref="J9:J24" si="1">$N$5/(H9*24000)</f>
        <v>17.206219729798622</v>
      </c>
      <c r="K9" s="75">
        <v>1</v>
      </c>
      <c r="L9" s="65">
        <v>0.95</v>
      </c>
      <c r="M9" s="42">
        <f t="shared" ref="M9:M24" si="2">H9*L9</f>
        <v>6.9015740740740739E-3</v>
      </c>
      <c r="N9" s="52">
        <f t="shared" ref="N9:N24" si="3">1000*(2*$B$7/M9-1)</f>
        <v>1000</v>
      </c>
      <c r="O9" s="74">
        <v>1</v>
      </c>
      <c r="P9" s="100"/>
    </row>
    <row r="10" spans="1:19" s="67" customFormat="1" ht="15" customHeight="1">
      <c r="A10" s="59">
        <v>2</v>
      </c>
      <c r="B10" s="60">
        <v>109</v>
      </c>
      <c r="C10" s="61" t="s">
        <v>39</v>
      </c>
      <c r="D10" s="59">
        <v>1984</v>
      </c>
      <c r="E10" s="62" t="s">
        <v>107</v>
      </c>
      <c r="F10" s="68" t="s">
        <v>75</v>
      </c>
      <c r="G10" s="69" t="s">
        <v>72</v>
      </c>
      <c r="H10" s="42">
        <v>8.0082175925925928E-3</v>
      </c>
      <c r="I10" s="46">
        <f t="shared" si="0"/>
        <v>7.4340277777777772E-4</v>
      </c>
      <c r="J10" s="65">
        <f t="shared" si="1"/>
        <v>15.6089664840803</v>
      </c>
      <c r="K10" s="75" t="s">
        <v>129</v>
      </c>
      <c r="L10" s="65">
        <v>0.95</v>
      </c>
      <c r="M10" s="42">
        <f t="shared" si="2"/>
        <v>7.6078067129629629E-3</v>
      </c>
      <c r="N10" s="52">
        <f t="shared" si="3"/>
        <v>814.34001531991146</v>
      </c>
      <c r="O10" s="74" t="s">
        <v>129</v>
      </c>
      <c r="P10" s="100"/>
    </row>
    <row r="11" spans="1:19" s="67" customFormat="1" ht="15" customHeight="1">
      <c r="A11" s="59">
        <v>3</v>
      </c>
      <c r="B11" s="60">
        <v>8</v>
      </c>
      <c r="C11" s="61" t="s">
        <v>226</v>
      </c>
      <c r="D11" s="59">
        <v>1989</v>
      </c>
      <c r="E11" s="62"/>
      <c r="F11" s="68" t="s">
        <v>93</v>
      </c>
      <c r="G11" s="69" t="s">
        <v>72</v>
      </c>
      <c r="H11" s="42">
        <v>8.1467592592592598E-3</v>
      </c>
      <c r="I11" s="46">
        <f t="shared" si="0"/>
        <v>8.8194444444444475E-4</v>
      </c>
      <c r="J11" s="65">
        <f t="shared" si="1"/>
        <v>15.343524464397339</v>
      </c>
      <c r="K11" s="75">
        <v>2</v>
      </c>
      <c r="L11" s="65">
        <v>1</v>
      </c>
      <c r="M11" s="42">
        <f t="shared" si="2"/>
        <v>8.1467592592592598E-3</v>
      </c>
      <c r="N11" s="52">
        <f t="shared" si="3"/>
        <v>694.31153037449553</v>
      </c>
      <c r="O11" s="74">
        <v>2</v>
      </c>
      <c r="P11" s="100"/>
    </row>
    <row r="12" spans="1:19" s="67" customFormat="1" ht="15" customHeight="1">
      <c r="A12" s="59">
        <v>4</v>
      </c>
      <c r="B12" s="60">
        <v>19</v>
      </c>
      <c r="C12" s="61" t="s">
        <v>131</v>
      </c>
      <c r="D12" s="59">
        <v>1968</v>
      </c>
      <c r="E12" s="62"/>
      <c r="F12" s="68" t="s">
        <v>93</v>
      </c>
      <c r="G12" s="64" t="s">
        <v>74</v>
      </c>
      <c r="H12" s="42">
        <v>8.2951388888888884E-3</v>
      </c>
      <c r="I12" s="46">
        <f t="shared" si="0"/>
        <v>1.0303240740740733E-3</v>
      </c>
      <c r="J12" s="65">
        <f t="shared" si="1"/>
        <v>15.069066555043953</v>
      </c>
      <c r="K12" s="75">
        <v>3</v>
      </c>
      <c r="L12" s="65">
        <v>1</v>
      </c>
      <c r="M12" s="42">
        <f t="shared" si="2"/>
        <v>8.2951388888888884E-3</v>
      </c>
      <c r="N12" s="52">
        <f t="shared" si="3"/>
        <v>664.00446490860895</v>
      </c>
      <c r="O12" s="74">
        <v>3</v>
      </c>
      <c r="P12" s="108"/>
    </row>
    <row r="13" spans="1:19" s="67" customFormat="1" ht="15" customHeight="1">
      <c r="A13" s="59">
        <v>5</v>
      </c>
      <c r="B13" s="60">
        <v>999</v>
      </c>
      <c r="C13" s="61" t="s">
        <v>227</v>
      </c>
      <c r="D13" s="59">
        <v>2001</v>
      </c>
      <c r="E13" s="59" t="s">
        <v>80</v>
      </c>
      <c r="F13" s="68" t="s">
        <v>228</v>
      </c>
      <c r="G13" s="64" t="s">
        <v>74</v>
      </c>
      <c r="H13" s="42">
        <v>9.3906250000000014E-3</v>
      </c>
      <c r="I13" s="46">
        <f t="shared" si="0"/>
        <v>2.1258101851851863E-3</v>
      </c>
      <c r="J13" s="65">
        <f t="shared" si="1"/>
        <v>13.311148086522461</v>
      </c>
      <c r="K13" s="75">
        <v>5</v>
      </c>
      <c r="L13" s="65">
        <v>0.9</v>
      </c>
      <c r="M13" s="42">
        <f t="shared" si="2"/>
        <v>8.4515625000000007E-3</v>
      </c>
      <c r="N13" s="52">
        <f t="shared" si="3"/>
        <v>633.20665831296253</v>
      </c>
      <c r="O13" s="74">
        <v>4</v>
      </c>
      <c r="P13" s="74"/>
    </row>
    <row r="14" spans="1:19" s="67" customFormat="1" ht="15" customHeight="1">
      <c r="A14" s="59">
        <v>6</v>
      </c>
      <c r="B14" s="60">
        <v>7</v>
      </c>
      <c r="C14" s="61" t="s">
        <v>47</v>
      </c>
      <c r="D14" s="59">
        <v>1990</v>
      </c>
      <c r="E14" s="59" t="s">
        <v>71</v>
      </c>
      <c r="F14" s="68" t="s">
        <v>75</v>
      </c>
      <c r="G14" s="64" t="s">
        <v>74</v>
      </c>
      <c r="H14" s="42">
        <v>8.4539351851851859E-3</v>
      </c>
      <c r="I14" s="46">
        <f t="shared" si="0"/>
        <v>1.1891203703703708E-3</v>
      </c>
      <c r="J14" s="65">
        <f t="shared" si="1"/>
        <v>14.786013526464224</v>
      </c>
      <c r="K14" s="75">
        <v>4</v>
      </c>
      <c r="L14" s="65">
        <v>1</v>
      </c>
      <c r="M14" s="42">
        <f t="shared" si="2"/>
        <v>8.4539351851851859E-3</v>
      </c>
      <c r="N14" s="52">
        <f t="shared" si="3"/>
        <v>632.74828181046507</v>
      </c>
      <c r="O14" s="74">
        <v>5</v>
      </c>
      <c r="P14" s="100"/>
    </row>
    <row r="15" spans="1:19" s="67" customFormat="1" ht="15" customHeight="1">
      <c r="A15" s="59">
        <v>7</v>
      </c>
      <c r="B15" s="60">
        <v>20</v>
      </c>
      <c r="C15" s="61" t="s">
        <v>50</v>
      </c>
      <c r="D15" s="59">
        <v>1999</v>
      </c>
      <c r="E15" s="62"/>
      <c r="F15" s="68" t="s">
        <v>130</v>
      </c>
      <c r="G15" s="64" t="s">
        <v>74</v>
      </c>
      <c r="H15" s="42">
        <v>9.5418981481481483E-3</v>
      </c>
      <c r="I15" s="46">
        <f t="shared" si="0"/>
        <v>2.2770833333333332E-3</v>
      </c>
      <c r="J15" s="65">
        <f t="shared" si="1"/>
        <v>13.100118871449018</v>
      </c>
      <c r="K15" s="75">
        <v>7</v>
      </c>
      <c r="L15" s="65">
        <v>0.9</v>
      </c>
      <c r="M15" s="42">
        <f t="shared" si="2"/>
        <v>8.5877083333333343E-3</v>
      </c>
      <c r="N15" s="52">
        <f t="shared" si="3"/>
        <v>607.31450258632981</v>
      </c>
      <c r="O15" s="74">
        <v>6</v>
      </c>
      <c r="P15" s="74"/>
    </row>
    <row r="16" spans="1:19" s="67" customFormat="1" ht="15" customHeight="1">
      <c r="A16" s="59">
        <v>8</v>
      </c>
      <c r="B16" s="60">
        <v>14</v>
      </c>
      <c r="C16" s="61" t="s">
        <v>229</v>
      </c>
      <c r="D16" s="59">
        <v>2003</v>
      </c>
      <c r="E16" s="62"/>
      <c r="F16" s="68" t="s">
        <v>75</v>
      </c>
      <c r="G16" s="64" t="s">
        <v>77</v>
      </c>
      <c r="H16" s="42">
        <v>1.0179398148148147E-2</v>
      </c>
      <c r="I16" s="46">
        <f t="shared" si="0"/>
        <v>2.9145833333333324E-3</v>
      </c>
      <c r="J16" s="65">
        <f t="shared" si="1"/>
        <v>12.27970437748721</v>
      </c>
      <c r="K16" s="75">
        <v>9</v>
      </c>
      <c r="L16" s="65">
        <v>0.85</v>
      </c>
      <c r="M16" s="42">
        <f t="shared" si="2"/>
        <v>8.6524884259259246E-3</v>
      </c>
      <c r="N16" s="52">
        <f t="shared" si="3"/>
        <v>595.28074106276983</v>
      </c>
      <c r="O16" s="74">
        <v>7</v>
      </c>
      <c r="P16" s="100"/>
    </row>
    <row r="17" spans="1:16" s="67" customFormat="1" ht="15" customHeight="1">
      <c r="A17" s="59">
        <v>9</v>
      </c>
      <c r="B17" s="60">
        <v>16</v>
      </c>
      <c r="C17" s="61" t="s">
        <v>48</v>
      </c>
      <c r="D17" s="59">
        <v>2004</v>
      </c>
      <c r="E17" s="62"/>
      <c r="F17" s="68" t="s">
        <v>75</v>
      </c>
      <c r="G17" s="64" t="s">
        <v>74</v>
      </c>
      <c r="H17" s="42">
        <v>1.1904282407407409E-2</v>
      </c>
      <c r="I17" s="46">
        <f t="shared" si="0"/>
        <v>4.6394675925925935E-3</v>
      </c>
      <c r="J17" s="65">
        <f t="shared" si="1"/>
        <v>10.500422933701497</v>
      </c>
      <c r="K17" s="75">
        <v>13</v>
      </c>
      <c r="L17" s="65">
        <v>0.75</v>
      </c>
      <c r="M17" s="42">
        <f t="shared" si="2"/>
        <v>8.9282118055555564E-3</v>
      </c>
      <c r="N17" s="52">
        <f t="shared" si="3"/>
        <v>546.01486263567062</v>
      </c>
      <c r="O17" s="74">
        <v>8</v>
      </c>
      <c r="P17" s="74"/>
    </row>
    <row r="18" spans="1:16" s="67" customFormat="1" ht="15" customHeight="1">
      <c r="A18" s="59">
        <v>10</v>
      </c>
      <c r="B18" s="60">
        <v>121</v>
      </c>
      <c r="C18" s="61" t="s">
        <v>8</v>
      </c>
      <c r="D18" s="59">
        <v>1981</v>
      </c>
      <c r="E18" s="59" t="s">
        <v>71</v>
      </c>
      <c r="F18" s="68" t="s">
        <v>213</v>
      </c>
      <c r="G18" s="64" t="s">
        <v>74</v>
      </c>
      <c r="H18" s="42">
        <v>9.4204861111111104E-3</v>
      </c>
      <c r="I18" s="46">
        <f t="shared" si="0"/>
        <v>2.1556712962962953E-3</v>
      </c>
      <c r="J18" s="65">
        <f t="shared" si="1"/>
        <v>13.268954332682172</v>
      </c>
      <c r="K18" s="75">
        <v>6</v>
      </c>
      <c r="L18" s="65">
        <v>0.95</v>
      </c>
      <c r="M18" s="42">
        <f t="shared" si="2"/>
        <v>8.9494618055555551E-3</v>
      </c>
      <c r="N18" s="52">
        <f t="shared" si="3"/>
        <v>542.3439362107307</v>
      </c>
      <c r="O18" s="74">
        <v>9</v>
      </c>
      <c r="P18" s="74"/>
    </row>
    <row r="19" spans="1:16" s="67" customFormat="1" ht="15" customHeight="1">
      <c r="A19" s="59">
        <v>11</v>
      </c>
      <c r="B19" s="40">
        <v>15</v>
      </c>
      <c r="C19" s="41" t="s">
        <v>230</v>
      </c>
      <c r="D19" s="39">
        <v>2003</v>
      </c>
      <c r="E19" s="39" t="s">
        <v>231</v>
      </c>
      <c r="F19" s="68" t="s">
        <v>75</v>
      </c>
      <c r="G19" s="64" t="s">
        <v>104</v>
      </c>
      <c r="H19" s="42">
        <v>1.2298611111111113E-2</v>
      </c>
      <c r="I19" s="46">
        <f t="shared" si="0"/>
        <v>5.0337962962962975E-3</v>
      </c>
      <c r="J19" s="65">
        <f t="shared" si="1"/>
        <v>10.163749294184075</v>
      </c>
      <c r="K19" s="75">
        <v>14</v>
      </c>
      <c r="L19" s="65">
        <v>0.75</v>
      </c>
      <c r="M19" s="42">
        <f t="shared" si="2"/>
        <v>9.223958333333334E-3</v>
      </c>
      <c r="N19" s="52">
        <f t="shared" si="3"/>
        <v>496.44519731476231</v>
      </c>
      <c r="O19" s="74">
        <v>10</v>
      </c>
      <c r="P19" s="108"/>
    </row>
    <row r="20" spans="1:16" s="67" customFormat="1" ht="15" customHeight="1">
      <c r="A20" s="59">
        <v>12</v>
      </c>
      <c r="B20" s="60">
        <v>11</v>
      </c>
      <c r="C20" s="89" t="s">
        <v>94</v>
      </c>
      <c r="D20" s="59">
        <v>1979</v>
      </c>
      <c r="E20" s="59"/>
      <c r="F20" s="68" t="s">
        <v>75</v>
      </c>
      <c r="G20" s="64" t="s">
        <v>77</v>
      </c>
      <c r="H20" s="42">
        <v>1.0004166666666666E-2</v>
      </c>
      <c r="I20" s="46">
        <f t="shared" si="0"/>
        <v>2.7393518518518513E-3</v>
      </c>
      <c r="J20" s="65">
        <f t="shared" si="1"/>
        <v>12.494793835901708</v>
      </c>
      <c r="K20" s="75">
        <v>8</v>
      </c>
      <c r="L20" s="65">
        <v>1</v>
      </c>
      <c r="M20" s="42">
        <f t="shared" si="2"/>
        <v>1.0004166666666666E-2</v>
      </c>
      <c r="N20" s="52">
        <f t="shared" si="3"/>
        <v>379.73992318015638</v>
      </c>
      <c r="O20" s="74">
        <v>11</v>
      </c>
      <c r="P20" s="74"/>
    </row>
    <row r="21" spans="1:16" s="67" customFormat="1" ht="15" customHeight="1">
      <c r="A21" s="59">
        <v>13</v>
      </c>
      <c r="B21" s="60">
        <v>17</v>
      </c>
      <c r="C21" s="61" t="s">
        <v>53</v>
      </c>
      <c r="D21" s="59">
        <v>1972</v>
      </c>
      <c r="E21" s="62"/>
      <c r="F21" s="68" t="s">
        <v>93</v>
      </c>
      <c r="G21" s="64" t="s">
        <v>74</v>
      </c>
      <c r="H21" s="42">
        <v>1.0745833333333335E-2</v>
      </c>
      <c r="I21" s="46">
        <f t="shared" si="0"/>
        <v>3.4810185185185196E-3</v>
      </c>
      <c r="J21" s="65">
        <f t="shared" si="1"/>
        <v>11.632415664986427</v>
      </c>
      <c r="K21" s="75">
        <v>11</v>
      </c>
      <c r="L21" s="65">
        <v>0.95</v>
      </c>
      <c r="M21" s="42">
        <f t="shared" si="2"/>
        <v>1.0208541666666668E-2</v>
      </c>
      <c r="N21" s="52">
        <f t="shared" si="3"/>
        <v>352.11753048123717</v>
      </c>
      <c r="O21" s="74">
        <v>12</v>
      </c>
      <c r="P21" s="100"/>
    </row>
    <row r="22" spans="1:16" s="67" customFormat="1" ht="15" customHeight="1">
      <c r="A22" s="59">
        <v>14</v>
      </c>
      <c r="B22" s="40">
        <v>12</v>
      </c>
      <c r="C22" s="41" t="s">
        <v>61</v>
      </c>
      <c r="D22" s="39">
        <v>1990</v>
      </c>
      <c r="E22" s="39" t="s">
        <v>71</v>
      </c>
      <c r="F22" s="68" t="s">
        <v>75</v>
      </c>
      <c r="G22" s="64" t="s">
        <v>74</v>
      </c>
      <c r="H22" s="42">
        <v>1.078587962962963E-2</v>
      </c>
      <c r="I22" s="46">
        <f t="shared" si="0"/>
        <v>3.5210648148148145E-3</v>
      </c>
      <c r="J22" s="65">
        <f t="shared" si="1"/>
        <v>11.589226311836034</v>
      </c>
      <c r="K22" s="75">
        <v>12</v>
      </c>
      <c r="L22" s="65">
        <v>0.95</v>
      </c>
      <c r="M22" s="42">
        <f t="shared" si="2"/>
        <v>1.0246585648148147E-2</v>
      </c>
      <c r="N22" s="52">
        <f t="shared" si="3"/>
        <v>347.09732803948935</v>
      </c>
      <c r="O22" s="74">
        <v>13</v>
      </c>
      <c r="P22" s="108"/>
    </row>
    <row r="23" spans="1:16" s="67" customFormat="1" ht="15" customHeight="1">
      <c r="A23" s="59">
        <v>15</v>
      </c>
      <c r="B23" s="60">
        <v>105</v>
      </c>
      <c r="C23" s="61" t="s">
        <v>232</v>
      </c>
      <c r="D23" s="59">
        <v>2003</v>
      </c>
      <c r="E23" s="62"/>
      <c r="F23" s="68" t="s">
        <v>93</v>
      </c>
      <c r="G23" s="64" t="s">
        <v>233</v>
      </c>
      <c r="H23" s="42">
        <v>1.4156018518518519E-2</v>
      </c>
      <c r="I23" s="46">
        <f t="shared" si="0"/>
        <v>6.8912037037037041E-3</v>
      </c>
      <c r="J23" s="65">
        <f t="shared" si="1"/>
        <v>8.8301664649900253</v>
      </c>
      <c r="K23" s="75">
        <v>15</v>
      </c>
      <c r="L23" s="65">
        <v>0.75</v>
      </c>
      <c r="M23" s="42">
        <f t="shared" si="2"/>
        <v>1.0617013888888889E-2</v>
      </c>
      <c r="N23" s="52">
        <f t="shared" si="3"/>
        <v>300.09702281671389</v>
      </c>
      <c r="O23" s="74">
        <v>14</v>
      </c>
      <c r="P23" s="100"/>
    </row>
    <row r="24" spans="1:16" s="67" customFormat="1" ht="15" customHeight="1">
      <c r="A24" s="59">
        <v>16</v>
      </c>
      <c r="B24" s="60">
        <v>13</v>
      </c>
      <c r="C24" s="61" t="s">
        <v>49</v>
      </c>
      <c r="D24" s="59">
        <v>1981</v>
      </c>
      <c r="E24" s="62"/>
      <c r="F24" s="68" t="s">
        <v>75</v>
      </c>
      <c r="G24" s="64" t="s">
        <v>74</v>
      </c>
      <c r="H24" s="42">
        <v>1.0681828703703704E-2</v>
      </c>
      <c r="I24" s="46">
        <f t="shared" si="0"/>
        <v>3.4170138888888887E-3</v>
      </c>
      <c r="J24" s="65">
        <f t="shared" si="1"/>
        <v>11.702116132667324</v>
      </c>
      <c r="K24" s="75">
        <v>10</v>
      </c>
      <c r="L24" s="65">
        <v>1</v>
      </c>
      <c r="M24" s="42">
        <f t="shared" si="2"/>
        <v>1.0681828703703704E-2</v>
      </c>
      <c r="N24" s="52">
        <f t="shared" si="3"/>
        <v>292.20834100833224</v>
      </c>
      <c r="O24" s="74">
        <v>15</v>
      </c>
      <c r="P24" s="108"/>
    </row>
    <row r="25" spans="1:16" s="67" customFormat="1" ht="15" customHeight="1">
      <c r="A25" s="59">
        <v>17</v>
      </c>
      <c r="B25" s="60">
        <v>114</v>
      </c>
      <c r="C25" s="61" t="s">
        <v>3</v>
      </c>
      <c r="D25" s="59">
        <v>1966</v>
      </c>
      <c r="E25" s="62" t="s">
        <v>76</v>
      </c>
      <c r="F25" s="63" t="s">
        <v>93</v>
      </c>
      <c r="G25" s="64" t="s">
        <v>74</v>
      </c>
      <c r="H25" s="42" t="s">
        <v>175</v>
      </c>
      <c r="I25" s="46"/>
      <c r="J25" s="65"/>
      <c r="K25" s="75"/>
      <c r="L25" s="65">
        <v>0.9</v>
      </c>
      <c r="M25" s="42"/>
      <c r="N25" s="52"/>
      <c r="O25" s="74"/>
      <c r="P25" s="74"/>
    </row>
    <row r="26" spans="1:16" s="67" customFormat="1" ht="15" customHeight="1">
      <c r="A26" s="59">
        <v>18</v>
      </c>
      <c r="B26" s="40">
        <v>10</v>
      </c>
      <c r="C26" s="41" t="s">
        <v>149</v>
      </c>
      <c r="D26" s="39">
        <v>1993</v>
      </c>
      <c r="E26" s="39"/>
      <c r="F26" s="68" t="s">
        <v>75</v>
      </c>
      <c r="G26" s="64" t="s">
        <v>77</v>
      </c>
      <c r="H26" s="42" t="s">
        <v>175</v>
      </c>
      <c r="I26" s="46"/>
      <c r="J26" s="65"/>
      <c r="K26" s="75"/>
      <c r="L26" s="65">
        <v>1</v>
      </c>
      <c r="M26" s="42"/>
      <c r="N26" s="52"/>
      <c r="O26" s="74"/>
      <c r="P26" s="108"/>
    </row>
    <row r="27" spans="1:16" ht="6.75" customHeight="1"/>
    <row r="28" spans="1:16">
      <c r="B28" s="30" t="s">
        <v>55</v>
      </c>
    </row>
    <row r="29" spans="1:16" ht="27" customHeight="1">
      <c r="A29" s="170" t="s">
        <v>56</v>
      </c>
      <c r="B29" s="171"/>
      <c r="C29" s="118" t="s">
        <v>57</v>
      </c>
      <c r="D29" s="54" t="s">
        <v>58</v>
      </c>
      <c r="E29" s="119" t="s">
        <v>92</v>
      </c>
      <c r="F29" s="54" t="s">
        <v>59</v>
      </c>
      <c r="G29" s="54" t="s">
        <v>116</v>
      </c>
      <c r="H29" s="195" t="s">
        <v>60</v>
      </c>
      <c r="I29" s="194"/>
      <c r="J29" s="194"/>
      <c r="K29" s="194"/>
      <c r="L29" s="194"/>
      <c r="M29" s="194"/>
    </row>
    <row r="30" spans="1:16" ht="15" customHeight="1">
      <c r="A30" s="196">
        <v>42924</v>
      </c>
      <c r="B30" s="197"/>
      <c r="C30" s="125" t="s">
        <v>238</v>
      </c>
      <c r="D30" s="202" t="s">
        <v>239</v>
      </c>
      <c r="E30" s="204"/>
      <c r="F30" s="207" t="s">
        <v>159</v>
      </c>
      <c r="G30" s="207" t="s">
        <v>240</v>
      </c>
      <c r="H30" s="178" t="s">
        <v>241</v>
      </c>
      <c r="I30" s="194"/>
      <c r="J30" s="194"/>
      <c r="K30" s="194"/>
      <c r="L30" s="194"/>
      <c r="M30" s="194"/>
    </row>
    <row r="31" spans="1:16" ht="15" customHeight="1">
      <c r="A31" s="198"/>
      <c r="B31" s="199"/>
      <c r="C31" s="125" t="s">
        <v>208</v>
      </c>
      <c r="D31" s="203"/>
      <c r="E31" s="205"/>
      <c r="F31" s="208"/>
      <c r="G31" s="208"/>
      <c r="H31" s="194"/>
      <c r="I31" s="194"/>
      <c r="J31" s="194"/>
      <c r="K31" s="194"/>
      <c r="L31" s="194"/>
      <c r="M31" s="194"/>
    </row>
    <row r="32" spans="1:16" ht="15" customHeight="1">
      <c r="A32" s="200"/>
      <c r="B32" s="201"/>
      <c r="C32" s="125" t="s">
        <v>211</v>
      </c>
      <c r="D32" s="203"/>
      <c r="E32" s="206"/>
      <c r="F32" s="209"/>
      <c r="G32" s="209"/>
      <c r="H32" s="194"/>
      <c r="I32" s="194"/>
      <c r="J32" s="194"/>
      <c r="K32" s="194"/>
      <c r="L32" s="194"/>
      <c r="M32" s="194"/>
    </row>
    <row r="33" spans="1:12" ht="16.5" customHeight="1">
      <c r="I33" s="36"/>
      <c r="J33" s="36"/>
      <c r="K33" s="36"/>
      <c r="L33" s="36"/>
    </row>
    <row r="34" spans="1:12" ht="39.75" customHeight="1">
      <c r="A34" s="156" t="s">
        <v>235</v>
      </c>
      <c r="B34" s="155"/>
      <c r="C34" s="155"/>
      <c r="D34" s="155"/>
      <c r="E34" s="155"/>
      <c r="F34" s="155"/>
      <c r="G34" s="155"/>
      <c r="H34" s="117"/>
      <c r="I34" s="90"/>
      <c r="J34" s="36"/>
      <c r="K34" s="36"/>
      <c r="L34" s="36"/>
    </row>
    <row r="35" spans="1:12">
      <c r="A35" s="36"/>
      <c r="B35" s="36"/>
      <c r="C35" s="36"/>
      <c r="D35" s="36"/>
      <c r="E35" s="36"/>
      <c r="F35" s="36"/>
      <c r="G35" s="36"/>
      <c r="H35" s="36"/>
      <c r="J35" s="36"/>
      <c r="K35" s="36"/>
      <c r="L35" s="36"/>
    </row>
    <row r="36" spans="1:12">
      <c r="A36" s="36"/>
      <c r="B36" s="36"/>
      <c r="C36" s="36"/>
      <c r="D36" s="36"/>
      <c r="E36" s="36"/>
      <c r="F36" s="36"/>
      <c r="G36" s="36"/>
      <c r="H36" s="36"/>
      <c r="J36" s="36"/>
      <c r="K36" s="36"/>
      <c r="L36" s="36"/>
    </row>
    <row r="37" spans="1:12" ht="35.25" customHeight="1">
      <c r="A37" s="156"/>
      <c r="B37" s="157"/>
      <c r="C37" s="157"/>
      <c r="D37" s="157"/>
      <c r="E37" s="157"/>
      <c r="F37" s="157"/>
      <c r="G37" s="157"/>
      <c r="H37" s="157"/>
    </row>
  </sheetData>
  <autoFilter ref="A8:P8">
    <filterColumn colId="14"/>
    <sortState ref="A9:P26">
      <sortCondition ref="M8"/>
    </sortState>
  </autoFilter>
  <mergeCells count="14">
    <mergeCell ref="A34:G34"/>
    <mergeCell ref="A37:H37"/>
    <mergeCell ref="A30:B32"/>
    <mergeCell ref="D30:D32"/>
    <mergeCell ref="E30:E32"/>
    <mergeCell ref="F30:F32"/>
    <mergeCell ref="G30:G32"/>
    <mergeCell ref="H30:M32"/>
    <mergeCell ref="A1:P1"/>
    <mergeCell ref="A2:P2"/>
    <mergeCell ref="A3:P3"/>
    <mergeCell ref="A4:P4"/>
    <mergeCell ref="A29:B29"/>
    <mergeCell ref="H29:M29"/>
  </mergeCells>
  <pageMargins left="0.31496062992125984" right="0.31496062992125984" top="0.15748031496062992" bottom="0.15748031496062992" header="0" footer="0"/>
  <pageSetup paperSize="9" scale="81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Normal="70" zoomScaleSheetLayoutView="100" workbookViewId="0">
      <selection activeCell="C20" sqref="C20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8.285156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1.7109375" customWidth="1"/>
  </cols>
  <sheetData>
    <row r="1" spans="1:19" ht="17.25" customHeight="1">
      <c r="A1" s="158" t="s">
        <v>234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33"/>
      <c r="R1" s="33"/>
    </row>
    <row r="2" spans="1:19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33"/>
      <c r="R2" s="33"/>
    </row>
    <row r="3" spans="1:19" ht="18.75">
      <c r="A3" s="164" t="s">
        <v>222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33"/>
      <c r="R3" s="33"/>
      <c r="S3" s="33"/>
    </row>
    <row r="4" spans="1:19" ht="19.5" customHeight="1">
      <c r="A4" s="167" t="s">
        <v>223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33"/>
      <c r="R4" s="33"/>
    </row>
    <row r="5" spans="1:19" ht="15.75" customHeight="1">
      <c r="A5" s="47" t="s">
        <v>217</v>
      </c>
      <c r="B5" s="47" t="s">
        <v>218</v>
      </c>
      <c r="C5" s="116"/>
      <c r="D5" s="47" t="s">
        <v>86</v>
      </c>
      <c r="E5" s="116"/>
      <c r="F5" s="47"/>
      <c r="G5" s="48" t="s">
        <v>87</v>
      </c>
      <c r="H5" s="49">
        <v>1</v>
      </c>
      <c r="I5" s="50" t="s">
        <v>88</v>
      </c>
      <c r="J5" s="50"/>
      <c r="K5" s="50"/>
      <c r="L5" s="47" t="s">
        <v>89</v>
      </c>
      <c r="N5" s="51">
        <v>4000</v>
      </c>
      <c r="O5" s="51"/>
      <c r="P5" s="48" t="s">
        <v>90</v>
      </c>
      <c r="Q5" s="33"/>
      <c r="R5" s="33"/>
    </row>
    <row r="6" spans="1:19" ht="19.5" customHeight="1">
      <c r="A6" s="47"/>
      <c r="B6" s="47"/>
      <c r="C6" s="116"/>
      <c r="D6" s="116"/>
      <c r="E6" s="116"/>
      <c r="F6" s="116"/>
      <c r="G6" s="116"/>
      <c r="H6" s="47"/>
      <c r="I6" s="47"/>
      <c r="K6" s="116"/>
      <c r="L6" s="47" t="s">
        <v>91</v>
      </c>
      <c r="N6" s="87">
        <v>40</v>
      </c>
      <c r="O6" s="87"/>
      <c r="P6" s="48" t="s">
        <v>90</v>
      </c>
      <c r="Q6" s="33"/>
      <c r="R6" s="33"/>
    </row>
    <row r="7" spans="1:19" ht="21" customHeight="1">
      <c r="A7" s="37" t="s">
        <v>12</v>
      </c>
      <c r="B7" s="24">
        <f>M9</f>
        <v>6.2437500000000002E-3</v>
      </c>
      <c r="C7" s="117"/>
      <c r="D7" s="117"/>
      <c r="E7" s="117"/>
      <c r="F7" s="117"/>
      <c r="G7" s="117"/>
      <c r="H7" s="117"/>
      <c r="I7" s="36"/>
      <c r="J7" s="36"/>
      <c r="K7" s="36"/>
      <c r="L7" s="115" t="s">
        <v>225</v>
      </c>
      <c r="M7" s="117"/>
      <c r="N7" s="36"/>
      <c r="O7" s="36"/>
      <c r="P7" s="36"/>
    </row>
    <row r="8" spans="1:19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  <c r="P8" s="53" t="s">
        <v>181</v>
      </c>
    </row>
    <row r="9" spans="1:19" s="67" customFormat="1" ht="15" customHeight="1">
      <c r="A9" s="59">
        <v>1</v>
      </c>
      <c r="B9" s="60">
        <v>66</v>
      </c>
      <c r="C9" s="61" t="s">
        <v>3</v>
      </c>
      <c r="D9" s="59">
        <v>1966</v>
      </c>
      <c r="E9" s="62" t="s">
        <v>76</v>
      </c>
      <c r="F9" s="63" t="s">
        <v>93</v>
      </c>
      <c r="G9" s="64" t="s">
        <v>74</v>
      </c>
      <c r="H9" s="42">
        <v>6.9375000000000001E-3</v>
      </c>
      <c r="I9" s="46">
        <f t="shared" ref="I9:I20" si="0">H9-$H$9</f>
        <v>0</v>
      </c>
      <c r="J9" s="65">
        <f t="shared" ref="J9:J20" si="1">$N$5/(H9*24000)</f>
        <v>24.024024024024023</v>
      </c>
      <c r="K9" s="75">
        <v>1</v>
      </c>
      <c r="L9" s="65">
        <v>0.9</v>
      </c>
      <c r="M9" s="42">
        <f t="shared" ref="M9:M20" si="2">H9*L9</f>
        <v>6.2437500000000002E-3</v>
      </c>
      <c r="N9" s="52">
        <f t="shared" ref="N9:N20" si="3">1000*(2*$B$7/M9-1)</f>
        <v>1000</v>
      </c>
      <c r="O9" s="74">
        <v>1</v>
      </c>
      <c r="P9" s="74"/>
    </row>
    <row r="10" spans="1:19" s="67" customFormat="1" ht="15" customHeight="1">
      <c r="A10" s="59">
        <v>2</v>
      </c>
      <c r="B10" s="40">
        <v>7777</v>
      </c>
      <c r="C10" s="41" t="s">
        <v>237</v>
      </c>
      <c r="D10" s="39">
        <v>1992</v>
      </c>
      <c r="E10" s="39" t="s">
        <v>80</v>
      </c>
      <c r="F10" s="68" t="s">
        <v>93</v>
      </c>
      <c r="G10" s="43" t="s">
        <v>74</v>
      </c>
      <c r="H10" s="42">
        <v>7.5175925925925922E-3</v>
      </c>
      <c r="I10" s="46">
        <f t="shared" si="0"/>
        <v>5.8009259259259212E-4</v>
      </c>
      <c r="J10" s="65">
        <f t="shared" si="1"/>
        <v>22.170218007143738</v>
      </c>
      <c r="K10" s="75">
        <v>2</v>
      </c>
      <c r="L10" s="65">
        <v>0.95</v>
      </c>
      <c r="M10" s="42">
        <f t="shared" si="2"/>
        <v>7.1417129629629626E-3</v>
      </c>
      <c r="N10" s="52">
        <f t="shared" si="3"/>
        <v>748.53008861604712</v>
      </c>
      <c r="O10" s="74">
        <v>2</v>
      </c>
      <c r="P10" s="124" t="s">
        <v>243</v>
      </c>
    </row>
    <row r="11" spans="1:19" s="67" customFormat="1" ht="15" customHeight="1">
      <c r="A11" s="59">
        <v>3</v>
      </c>
      <c r="B11" s="60">
        <v>2409</v>
      </c>
      <c r="C11" s="61" t="s">
        <v>13</v>
      </c>
      <c r="D11" s="59">
        <v>1988</v>
      </c>
      <c r="E11" s="62"/>
      <c r="F11" s="63" t="s">
        <v>93</v>
      </c>
      <c r="G11" s="64" t="s">
        <v>74</v>
      </c>
      <c r="H11" s="42">
        <v>7.8324074074074077E-3</v>
      </c>
      <c r="I11" s="46">
        <f t="shared" si="0"/>
        <v>8.9490740740740763E-4</v>
      </c>
      <c r="J11" s="65">
        <f t="shared" si="1"/>
        <v>21.27911100602908</v>
      </c>
      <c r="K11" s="75">
        <v>3</v>
      </c>
      <c r="L11" s="65">
        <v>1</v>
      </c>
      <c r="M11" s="42">
        <f t="shared" si="2"/>
        <v>7.8324074074074077E-3</v>
      </c>
      <c r="N11" s="52">
        <f t="shared" si="3"/>
        <v>594.33739212672901</v>
      </c>
      <c r="O11" s="74">
        <v>3</v>
      </c>
      <c r="P11" s="108"/>
    </row>
    <row r="12" spans="1:19" s="67" customFormat="1" ht="15" customHeight="1">
      <c r="A12" s="59">
        <v>4</v>
      </c>
      <c r="B12" s="60">
        <v>1</v>
      </c>
      <c r="C12" s="61" t="s">
        <v>94</v>
      </c>
      <c r="D12" s="59">
        <v>1979</v>
      </c>
      <c r="E12" s="59"/>
      <c r="F12" s="68" t="s">
        <v>93</v>
      </c>
      <c r="G12" s="64" t="s">
        <v>77</v>
      </c>
      <c r="H12" s="42">
        <v>7.9593750000000012E-3</v>
      </c>
      <c r="I12" s="46">
        <f t="shared" si="0"/>
        <v>1.0218750000000011E-3</v>
      </c>
      <c r="J12" s="65">
        <f t="shared" si="1"/>
        <v>20.939667582777119</v>
      </c>
      <c r="K12" s="75">
        <v>4</v>
      </c>
      <c r="L12" s="65">
        <v>1</v>
      </c>
      <c r="M12" s="42">
        <f t="shared" si="2"/>
        <v>7.9593750000000012E-3</v>
      </c>
      <c r="N12" s="52">
        <f t="shared" si="3"/>
        <v>568.90459363957575</v>
      </c>
      <c r="O12" s="74">
        <v>4</v>
      </c>
      <c r="P12" s="74"/>
    </row>
    <row r="13" spans="1:19" s="67" customFormat="1" ht="15" customHeight="1">
      <c r="A13" s="59">
        <v>5</v>
      </c>
      <c r="B13" s="60">
        <v>3</v>
      </c>
      <c r="C13" s="61" t="s">
        <v>232</v>
      </c>
      <c r="D13" s="59">
        <v>2003</v>
      </c>
      <c r="E13" s="62"/>
      <c r="F13" s="68" t="s">
        <v>75</v>
      </c>
      <c r="G13" s="64" t="s">
        <v>233</v>
      </c>
      <c r="H13" s="42">
        <v>1.0839351851851852E-2</v>
      </c>
      <c r="I13" s="46">
        <f t="shared" si="0"/>
        <v>3.9018518518518517E-3</v>
      </c>
      <c r="J13" s="65">
        <f t="shared" si="1"/>
        <v>15.376073121769958</v>
      </c>
      <c r="K13" s="75">
        <v>9</v>
      </c>
      <c r="L13" s="65">
        <v>0.75</v>
      </c>
      <c r="M13" s="42">
        <f t="shared" si="2"/>
        <v>8.1295138888888892E-3</v>
      </c>
      <c r="N13" s="52">
        <f t="shared" si="3"/>
        <v>536.06970486481862</v>
      </c>
      <c r="O13" s="74">
        <v>5</v>
      </c>
      <c r="P13" s="100"/>
    </row>
    <row r="14" spans="1:19" s="67" customFormat="1" ht="15" customHeight="1">
      <c r="A14" s="59">
        <v>6</v>
      </c>
      <c r="B14" s="60">
        <v>21</v>
      </c>
      <c r="C14" s="61" t="s">
        <v>8</v>
      </c>
      <c r="D14" s="59">
        <v>1981</v>
      </c>
      <c r="E14" s="59" t="s">
        <v>71</v>
      </c>
      <c r="F14" s="68" t="s">
        <v>213</v>
      </c>
      <c r="G14" s="64" t="s">
        <v>74</v>
      </c>
      <c r="H14" s="42">
        <v>9.3542824074074084E-3</v>
      </c>
      <c r="I14" s="46">
        <f t="shared" si="0"/>
        <v>2.4167824074074083E-3</v>
      </c>
      <c r="J14" s="65">
        <f t="shared" si="1"/>
        <v>17.81715148290667</v>
      </c>
      <c r="K14" s="75">
        <v>5</v>
      </c>
      <c r="L14" s="65">
        <v>0.95</v>
      </c>
      <c r="M14" s="42">
        <f t="shared" si="2"/>
        <v>8.8865682870370374E-3</v>
      </c>
      <c r="N14" s="52">
        <f t="shared" si="3"/>
        <v>405.21060511240228</v>
      </c>
      <c r="O14" s="74">
        <v>6</v>
      </c>
      <c r="P14" s="74"/>
    </row>
    <row r="15" spans="1:19" s="67" customFormat="1" ht="15" customHeight="1">
      <c r="A15" s="59">
        <v>7</v>
      </c>
      <c r="B15" s="40">
        <v>5</v>
      </c>
      <c r="C15" s="41" t="s">
        <v>44</v>
      </c>
      <c r="D15" s="39">
        <v>2003</v>
      </c>
      <c r="E15" s="39" t="s">
        <v>231</v>
      </c>
      <c r="F15" s="68" t="s">
        <v>75</v>
      </c>
      <c r="G15" s="64" t="s">
        <v>74</v>
      </c>
      <c r="H15" s="42">
        <v>1.1919791666666667E-2</v>
      </c>
      <c r="I15" s="46">
        <f t="shared" si="0"/>
        <v>4.982291666666667E-3</v>
      </c>
      <c r="J15" s="65">
        <f t="shared" si="1"/>
        <v>13.982347286550731</v>
      </c>
      <c r="K15" s="75">
        <v>11</v>
      </c>
      <c r="L15" s="65">
        <v>0.75</v>
      </c>
      <c r="M15" s="42">
        <f t="shared" si="2"/>
        <v>8.9398437500000007E-3</v>
      </c>
      <c r="N15" s="52">
        <f t="shared" si="3"/>
        <v>396.83649392641775</v>
      </c>
      <c r="O15" s="74">
        <v>7</v>
      </c>
    </row>
    <row r="16" spans="1:19" s="67" customFormat="1" ht="15" customHeight="1">
      <c r="A16" s="59">
        <v>8</v>
      </c>
      <c r="B16" s="40">
        <v>2</v>
      </c>
      <c r="C16" s="41" t="s">
        <v>61</v>
      </c>
      <c r="D16" s="39">
        <v>1990</v>
      </c>
      <c r="E16" s="39" t="s">
        <v>71</v>
      </c>
      <c r="F16" s="68" t="s">
        <v>75</v>
      </c>
      <c r="G16" s="64" t="s">
        <v>74</v>
      </c>
      <c r="H16" s="42">
        <v>1.0024768518518518E-2</v>
      </c>
      <c r="I16" s="46">
        <f t="shared" si="0"/>
        <v>3.0872685185185178E-3</v>
      </c>
      <c r="J16" s="65">
        <f t="shared" si="1"/>
        <v>16.625487796430139</v>
      </c>
      <c r="K16" s="75">
        <v>6</v>
      </c>
      <c r="L16" s="65">
        <v>0.95</v>
      </c>
      <c r="M16" s="42">
        <f t="shared" si="2"/>
        <v>9.5235300925925921E-3</v>
      </c>
      <c r="N16" s="52">
        <f t="shared" si="3"/>
        <v>311.22597173424026</v>
      </c>
      <c r="O16" s="74">
        <v>8</v>
      </c>
      <c r="P16" s="108"/>
    </row>
    <row r="17" spans="1:16" s="67" customFormat="1" ht="15" customHeight="1">
      <c r="A17" s="59">
        <v>9</v>
      </c>
      <c r="B17" s="40">
        <v>4</v>
      </c>
      <c r="C17" s="41" t="s">
        <v>97</v>
      </c>
      <c r="D17" s="39">
        <v>1969</v>
      </c>
      <c r="E17" s="39"/>
      <c r="F17" s="68" t="s">
        <v>75</v>
      </c>
      <c r="G17" s="64" t="s">
        <v>104</v>
      </c>
      <c r="H17" s="42">
        <v>1.0032291666666667E-2</v>
      </c>
      <c r="I17" s="46">
        <f t="shared" si="0"/>
        <v>3.0947916666666667E-3</v>
      </c>
      <c r="J17" s="65">
        <f t="shared" si="1"/>
        <v>16.613020454781434</v>
      </c>
      <c r="K17" s="75">
        <v>7</v>
      </c>
      <c r="L17" s="65">
        <v>1</v>
      </c>
      <c r="M17" s="42">
        <f t="shared" si="2"/>
        <v>1.0032291666666667E-2</v>
      </c>
      <c r="N17" s="52">
        <f t="shared" si="3"/>
        <v>244.73055757449913</v>
      </c>
      <c r="O17" s="74">
        <v>9</v>
      </c>
      <c r="P17" s="108"/>
    </row>
    <row r="18" spans="1:16" s="67" customFormat="1" ht="15" customHeight="1">
      <c r="A18" s="59">
        <v>10</v>
      </c>
      <c r="B18" s="60">
        <v>18</v>
      </c>
      <c r="C18" s="61" t="s">
        <v>2</v>
      </c>
      <c r="D18" s="59">
        <v>1985</v>
      </c>
      <c r="E18" s="62" t="s">
        <v>107</v>
      </c>
      <c r="F18" s="68" t="s">
        <v>75</v>
      </c>
      <c r="G18" s="69" t="s">
        <v>72</v>
      </c>
      <c r="H18" s="42">
        <v>1.0651967592592593E-2</v>
      </c>
      <c r="I18" s="46">
        <f t="shared" si="0"/>
        <v>3.714467592592593E-3</v>
      </c>
      <c r="J18" s="65">
        <f t="shared" si="1"/>
        <v>15.646561559440634</v>
      </c>
      <c r="K18" s="75">
        <v>8</v>
      </c>
      <c r="L18" s="65">
        <v>0.95</v>
      </c>
      <c r="M18" s="42">
        <f t="shared" si="2"/>
        <v>1.0119369212962963E-2</v>
      </c>
      <c r="N18" s="52">
        <f t="shared" si="3"/>
        <v>234.01960509588383</v>
      </c>
      <c r="O18" s="74">
        <v>10</v>
      </c>
      <c r="P18" s="100"/>
    </row>
    <row r="19" spans="1:16" s="67" customFormat="1" ht="15" customHeight="1">
      <c r="A19" s="59">
        <v>11</v>
      </c>
      <c r="B19" s="60">
        <v>6</v>
      </c>
      <c r="C19" s="89" t="s">
        <v>103</v>
      </c>
      <c r="D19" s="59">
        <v>1988</v>
      </c>
      <c r="E19" s="62"/>
      <c r="F19" s="68" t="s">
        <v>75</v>
      </c>
      <c r="G19" s="64" t="s">
        <v>77</v>
      </c>
      <c r="H19" s="42">
        <v>1.1109722222222222E-2</v>
      </c>
      <c r="I19" s="46">
        <f t="shared" si="0"/>
        <v>4.1722222222222221E-3</v>
      </c>
      <c r="J19" s="65">
        <f t="shared" si="1"/>
        <v>15.0018752344043</v>
      </c>
      <c r="K19" s="75">
        <v>10</v>
      </c>
      <c r="L19" s="65">
        <v>0.95</v>
      </c>
      <c r="M19" s="42">
        <f t="shared" si="2"/>
        <v>1.0554236111111111E-2</v>
      </c>
      <c r="N19" s="52">
        <f t="shared" si="3"/>
        <v>183.1742125660445</v>
      </c>
      <c r="O19" s="74">
        <v>11</v>
      </c>
      <c r="P19" s="74"/>
    </row>
    <row r="20" spans="1:16" s="67" customFormat="1" ht="15" customHeight="1">
      <c r="A20" s="59">
        <v>12</v>
      </c>
      <c r="B20" s="60">
        <v>3103</v>
      </c>
      <c r="C20" s="89" t="s">
        <v>46</v>
      </c>
      <c r="D20" s="59">
        <v>1987</v>
      </c>
      <c r="E20" s="59" t="s">
        <v>80</v>
      </c>
      <c r="F20" s="68" t="s">
        <v>93</v>
      </c>
      <c r="G20" s="64" t="s">
        <v>74</v>
      </c>
      <c r="H20" s="42">
        <v>1.2856597222222222E-2</v>
      </c>
      <c r="I20" s="46">
        <f t="shared" si="0"/>
        <v>5.9190972222222223E-3</v>
      </c>
      <c r="J20" s="65">
        <f t="shared" si="1"/>
        <v>12.963513112053366</v>
      </c>
      <c r="K20" s="75">
        <v>12</v>
      </c>
      <c r="L20" s="65">
        <v>0.95</v>
      </c>
      <c r="M20" s="42">
        <f t="shared" si="2"/>
        <v>1.221376736111111E-2</v>
      </c>
      <c r="N20" s="52">
        <f t="shared" si="3"/>
        <v>22.411810442735323</v>
      </c>
      <c r="O20" s="74">
        <v>12</v>
      </c>
      <c r="P20" s="108"/>
    </row>
    <row r="21" spans="1:16" s="67" customFormat="1" ht="15" customHeight="1">
      <c r="A21" s="59">
        <v>13</v>
      </c>
      <c r="B21" s="40">
        <v>131</v>
      </c>
      <c r="C21" s="41" t="s">
        <v>134</v>
      </c>
      <c r="D21" s="39">
        <v>1977</v>
      </c>
      <c r="E21" s="39"/>
      <c r="F21" s="68" t="s">
        <v>75</v>
      </c>
      <c r="G21" s="64" t="s">
        <v>74</v>
      </c>
      <c r="H21" s="42" t="s">
        <v>133</v>
      </c>
      <c r="I21" s="46"/>
      <c r="J21" s="65"/>
      <c r="K21" s="66"/>
      <c r="L21" s="65">
        <v>0.95</v>
      </c>
      <c r="M21" s="42"/>
      <c r="N21" s="52"/>
      <c r="O21" s="74"/>
      <c r="P21" s="124" t="s">
        <v>242</v>
      </c>
    </row>
    <row r="22" spans="1:16" s="67" customFormat="1" ht="15" customHeight="1">
      <c r="A22" s="59">
        <v>14</v>
      </c>
      <c r="B22" s="60">
        <v>82</v>
      </c>
      <c r="C22" s="61" t="s">
        <v>54</v>
      </c>
      <c r="D22" s="59">
        <v>1972</v>
      </c>
      <c r="E22" s="59"/>
      <c r="F22" s="68" t="s">
        <v>236</v>
      </c>
      <c r="G22" s="64" t="s">
        <v>74</v>
      </c>
      <c r="H22" s="42" t="s">
        <v>175</v>
      </c>
      <c r="I22" s="46"/>
      <c r="J22" s="65"/>
      <c r="K22" s="75"/>
      <c r="L22" s="65">
        <v>1</v>
      </c>
      <c r="M22" s="42"/>
      <c r="N22" s="52"/>
      <c r="O22" s="74"/>
      <c r="P22" s="108"/>
    </row>
    <row r="23" spans="1:16" ht="6.75" customHeight="1"/>
    <row r="24" spans="1:16">
      <c r="B24" s="30" t="s">
        <v>55</v>
      </c>
    </row>
    <row r="25" spans="1:16" ht="27" customHeight="1">
      <c r="A25" s="170" t="s">
        <v>56</v>
      </c>
      <c r="B25" s="171"/>
      <c r="C25" s="118" t="s">
        <v>57</v>
      </c>
      <c r="D25" s="54" t="s">
        <v>58</v>
      </c>
      <c r="E25" s="119" t="s">
        <v>92</v>
      </c>
      <c r="F25" s="54" t="s">
        <v>59</v>
      </c>
      <c r="G25" s="54" t="s">
        <v>116</v>
      </c>
      <c r="H25" s="195" t="s">
        <v>60</v>
      </c>
      <c r="I25" s="194"/>
      <c r="J25" s="194"/>
      <c r="K25" s="194"/>
      <c r="L25" s="194"/>
      <c r="M25" s="194"/>
    </row>
    <row r="26" spans="1:16" ht="15" customHeight="1">
      <c r="A26" s="196">
        <v>42924</v>
      </c>
      <c r="B26" s="197"/>
      <c r="C26" s="125" t="s">
        <v>238</v>
      </c>
      <c r="D26" s="202" t="s">
        <v>239</v>
      </c>
      <c r="E26" s="204"/>
      <c r="F26" s="207" t="s">
        <v>159</v>
      </c>
      <c r="G26" s="207" t="s">
        <v>240</v>
      </c>
      <c r="H26" s="178" t="s">
        <v>241</v>
      </c>
      <c r="I26" s="194"/>
      <c r="J26" s="194"/>
      <c r="K26" s="194"/>
      <c r="L26" s="194"/>
      <c r="M26" s="194"/>
    </row>
    <row r="27" spans="1:16" ht="15" customHeight="1">
      <c r="A27" s="198"/>
      <c r="B27" s="199"/>
      <c r="C27" s="125" t="s">
        <v>208</v>
      </c>
      <c r="D27" s="203"/>
      <c r="E27" s="205"/>
      <c r="F27" s="208"/>
      <c r="G27" s="208"/>
      <c r="H27" s="194"/>
      <c r="I27" s="194"/>
      <c r="J27" s="194"/>
      <c r="K27" s="194"/>
      <c r="L27" s="194"/>
      <c r="M27" s="194"/>
    </row>
    <row r="28" spans="1:16" ht="15" customHeight="1">
      <c r="A28" s="200"/>
      <c r="B28" s="201"/>
      <c r="C28" s="125" t="s">
        <v>211</v>
      </c>
      <c r="D28" s="203"/>
      <c r="E28" s="206"/>
      <c r="F28" s="209"/>
      <c r="G28" s="209"/>
      <c r="H28" s="194"/>
      <c r="I28" s="194"/>
      <c r="J28" s="194"/>
      <c r="K28" s="194"/>
      <c r="L28" s="194"/>
      <c r="M28" s="194"/>
    </row>
    <row r="29" spans="1:16" ht="16.5" customHeight="1">
      <c r="I29" s="36"/>
      <c r="J29" s="36"/>
      <c r="K29" s="36"/>
      <c r="L29" s="36"/>
    </row>
    <row r="30" spans="1:16" ht="39.75" customHeight="1">
      <c r="A30" s="156" t="s">
        <v>235</v>
      </c>
      <c r="B30" s="155"/>
      <c r="C30" s="155"/>
      <c r="D30" s="155"/>
      <c r="E30" s="155"/>
      <c r="F30" s="155"/>
      <c r="G30" s="155"/>
      <c r="H30" s="117"/>
      <c r="I30" s="90"/>
      <c r="J30" s="36"/>
      <c r="K30" s="36"/>
      <c r="L30" s="36"/>
    </row>
    <row r="31" spans="1:16">
      <c r="A31" s="36"/>
      <c r="B31" s="36"/>
      <c r="C31" s="36"/>
      <c r="D31" s="36"/>
      <c r="E31" s="36"/>
      <c r="F31" s="36"/>
      <c r="G31" s="36"/>
      <c r="H31" s="36"/>
      <c r="J31" s="36"/>
      <c r="K31" s="36"/>
      <c r="L31" s="36"/>
    </row>
    <row r="32" spans="1:16">
      <c r="A32" s="36"/>
      <c r="B32" s="36"/>
      <c r="C32" s="36"/>
      <c r="D32" s="36"/>
      <c r="E32" s="36"/>
      <c r="F32" s="36"/>
      <c r="G32" s="36"/>
      <c r="H32" s="36"/>
      <c r="J32" s="36"/>
      <c r="K32" s="36"/>
      <c r="L32" s="36"/>
    </row>
    <row r="33" spans="1:8" ht="35.25" customHeight="1">
      <c r="A33" s="156"/>
      <c r="B33" s="157"/>
      <c r="C33" s="157"/>
      <c r="D33" s="157"/>
      <c r="E33" s="157"/>
      <c r="F33" s="157"/>
      <c r="G33" s="157"/>
      <c r="H33" s="157"/>
    </row>
  </sheetData>
  <autoFilter ref="A8:P8">
    <filterColumn colId="14"/>
    <sortState ref="A9:P22">
      <sortCondition ref="M8"/>
    </sortState>
  </autoFilter>
  <mergeCells count="14">
    <mergeCell ref="A30:G30"/>
    <mergeCell ref="A33:H33"/>
    <mergeCell ref="A26:B28"/>
    <mergeCell ref="D26:D28"/>
    <mergeCell ref="E26:E28"/>
    <mergeCell ref="F26:F28"/>
    <mergeCell ref="G26:G28"/>
    <mergeCell ref="H26:M28"/>
    <mergeCell ref="A1:P1"/>
    <mergeCell ref="A2:P2"/>
    <mergeCell ref="A3:P3"/>
    <mergeCell ref="A4:P4"/>
    <mergeCell ref="A25:B25"/>
    <mergeCell ref="H25:M25"/>
  </mergeCells>
  <pageMargins left="0.31496062992125984" right="0.31496062992125984" top="0.15748031496062992" bottom="0.15748031496062992" header="0" footer="0"/>
  <pageSetup paperSize="9" scale="81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topLeftCell="A4" zoomScaleNormal="70" zoomScaleSheetLayoutView="100" workbookViewId="0">
      <selection activeCell="A14" sqref="A14:XFD14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8.285156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1.7109375" customWidth="1"/>
  </cols>
  <sheetData>
    <row r="1" spans="1:19" ht="17.25" customHeight="1">
      <c r="A1" s="158" t="s">
        <v>244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33"/>
      <c r="R1" s="33"/>
    </row>
    <row r="2" spans="1:19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33"/>
      <c r="R2" s="33"/>
    </row>
    <row r="3" spans="1:19" ht="18.75">
      <c r="A3" s="164" t="s">
        <v>245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33"/>
      <c r="R3" s="33"/>
      <c r="S3" s="33"/>
    </row>
    <row r="4" spans="1:19" ht="19.5" customHeight="1">
      <c r="A4" s="167" t="s">
        <v>246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33"/>
      <c r="R4" s="33"/>
    </row>
    <row r="5" spans="1:19" ht="15.75" customHeight="1">
      <c r="A5" s="47" t="s">
        <v>204</v>
      </c>
      <c r="B5" s="47" t="s">
        <v>205</v>
      </c>
      <c r="C5" s="127"/>
      <c r="D5" s="47" t="s">
        <v>86</v>
      </c>
      <c r="E5" s="127"/>
      <c r="F5" s="47"/>
      <c r="G5" s="48" t="s">
        <v>87</v>
      </c>
      <c r="H5" s="49">
        <v>1</v>
      </c>
      <c r="I5" s="50" t="s">
        <v>88</v>
      </c>
      <c r="J5" s="50"/>
      <c r="K5" s="50"/>
      <c r="L5" s="47" t="s">
        <v>89</v>
      </c>
      <c r="N5" s="51">
        <v>2850</v>
      </c>
      <c r="O5" s="51"/>
      <c r="P5" s="48" t="s">
        <v>90</v>
      </c>
      <c r="Q5" s="33"/>
      <c r="R5" s="33"/>
    </row>
    <row r="6" spans="1:19" ht="19.5" customHeight="1">
      <c r="A6" s="47"/>
      <c r="B6" s="47"/>
      <c r="C6" s="127"/>
      <c r="D6" s="127"/>
      <c r="E6" s="127"/>
      <c r="F6" s="127"/>
      <c r="G6" s="127"/>
      <c r="H6" s="47"/>
      <c r="I6" s="47"/>
      <c r="K6" s="127"/>
      <c r="L6" s="47" t="s">
        <v>91</v>
      </c>
      <c r="N6" s="87">
        <v>23</v>
      </c>
      <c r="O6" s="87"/>
      <c r="P6" s="48" t="s">
        <v>90</v>
      </c>
      <c r="Q6" s="33"/>
      <c r="R6" s="33"/>
    </row>
    <row r="7" spans="1:19" ht="21" customHeight="1">
      <c r="A7" s="37" t="s">
        <v>12</v>
      </c>
      <c r="B7" s="24">
        <f>M9</f>
        <v>7.3038946759259246E-3</v>
      </c>
      <c r="C7" s="128"/>
      <c r="D7" s="128"/>
      <c r="E7" s="128"/>
      <c r="F7" s="128"/>
      <c r="G7" s="128"/>
      <c r="H7" s="128"/>
      <c r="I7" s="36"/>
      <c r="J7" s="36"/>
      <c r="K7" s="36"/>
      <c r="L7" s="126" t="s">
        <v>247</v>
      </c>
      <c r="M7" s="128"/>
      <c r="N7" s="36"/>
      <c r="O7" s="36"/>
      <c r="P7" s="36"/>
    </row>
    <row r="8" spans="1:19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  <c r="P8" s="53" t="s">
        <v>181</v>
      </c>
    </row>
    <row r="9" spans="1:19" s="67" customFormat="1" ht="15" customHeight="1">
      <c r="A9" s="59">
        <v>1</v>
      </c>
      <c r="B9" s="60">
        <v>6</v>
      </c>
      <c r="C9" s="61" t="s">
        <v>39</v>
      </c>
      <c r="D9" s="59">
        <v>1984</v>
      </c>
      <c r="E9" s="62" t="s">
        <v>107</v>
      </c>
      <c r="F9" s="68" t="s">
        <v>73</v>
      </c>
      <c r="G9" s="69" t="s">
        <v>72</v>
      </c>
      <c r="H9" s="42">
        <v>7.6883101851851843E-3</v>
      </c>
      <c r="I9" s="46">
        <f t="shared" ref="I9:I24" si="0">H9-$H$9</f>
        <v>0</v>
      </c>
      <c r="J9" s="65">
        <f t="shared" ref="J9:J24" si="1">$N$5/(H9*24000)</f>
        <v>15.445526668372802</v>
      </c>
      <c r="K9" s="75">
        <v>1</v>
      </c>
      <c r="L9" s="65">
        <v>0.95</v>
      </c>
      <c r="M9" s="42">
        <f t="shared" ref="M9:M24" si="2">H9*L9</f>
        <v>7.3038946759259246E-3</v>
      </c>
      <c r="N9" s="52">
        <f t="shared" ref="N9:N22" si="3">1000*(2*$B$7/M9-1)</f>
        <v>1000</v>
      </c>
      <c r="O9" s="74">
        <v>1</v>
      </c>
      <c r="P9" s="100"/>
    </row>
    <row r="10" spans="1:19" s="67" customFormat="1" ht="15" customHeight="1">
      <c r="A10" s="59">
        <v>2</v>
      </c>
      <c r="B10" s="60">
        <v>106</v>
      </c>
      <c r="C10" s="61" t="s">
        <v>39</v>
      </c>
      <c r="D10" s="59">
        <v>1984</v>
      </c>
      <c r="E10" s="62" t="s">
        <v>107</v>
      </c>
      <c r="F10" s="68" t="s">
        <v>75</v>
      </c>
      <c r="G10" s="69" t="s">
        <v>72</v>
      </c>
      <c r="H10" s="42">
        <v>8.7245370370370359E-3</v>
      </c>
      <c r="I10" s="46">
        <f t="shared" si="0"/>
        <v>1.0362268518518515E-3</v>
      </c>
      <c r="J10" s="65">
        <f t="shared" si="1"/>
        <v>13.611037410453703</v>
      </c>
      <c r="K10" s="75" t="s">
        <v>129</v>
      </c>
      <c r="L10" s="65">
        <v>0.95</v>
      </c>
      <c r="M10" s="42">
        <f t="shared" si="2"/>
        <v>8.2883101851851833E-3</v>
      </c>
      <c r="N10" s="52">
        <f t="shared" si="3"/>
        <v>762.45688511541539</v>
      </c>
      <c r="O10" s="74" t="s">
        <v>129</v>
      </c>
      <c r="P10" s="100"/>
    </row>
    <row r="11" spans="1:19" s="67" customFormat="1" ht="15" customHeight="1">
      <c r="A11" s="59">
        <v>3</v>
      </c>
      <c r="B11" s="60">
        <v>2</v>
      </c>
      <c r="C11" s="61" t="s">
        <v>226</v>
      </c>
      <c r="D11" s="59">
        <v>1991</v>
      </c>
      <c r="E11" s="62"/>
      <c r="F11" s="68" t="s">
        <v>93</v>
      </c>
      <c r="G11" s="69" t="s">
        <v>72</v>
      </c>
      <c r="H11" s="42">
        <v>8.538078703703704E-3</v>
      </c>
      <c r="I11" s="46">
        <f t="shared" si="0"/>
        <v>8.4976851851851967E-4</v>
      </c>
      <c r="J11" s="65">
        <f t="shared" si="1"/>
        <v>13.908281256354295</v>
      </c>
      <c r="K11" s="75">
        <v>2</v>
      </c>
      <c r="L11" s="65">
        <v>1</v>
      </c>
      <c r="M11" s="42">
        <f t="shared" si="2"/>
        <v>8.538078703703704E-3</v>
      </c>
      <c r="N11" s="52">
        <f t="shared" si="3"/>
        <v>710.8988870663826</v>
      </c>
      <c r="O11" s="74">
        <v>2</v>
      </c>
      <c r="P11" s="100"/>
    </row>
    <row r="12" spans="1:19" s="67" customFormat="1" ht="15" customHeight="1">
      <c r="A12" s="59">
        <v>4</v>
      </c>
      <c r="B12" s="40">
        <v>10</v>
      </c>
      <c r="C12" s="41" t="s">
        <v>42</v>
      </c>
      <c r="D12" s="39">
        <v>1942</v>
      </c>
      <c r="E12" s="39" t="s">
        <v>71</v>
      </c>
      <c r="F12" s="45" t="s">
        <v>78</v>
      </c>
      <c r="G12" s="43" t="s">
        <v>79</v>
      </c>
      <c r="H12" s="42">
        <v>1.0804745370370371E-2</v>
      </c>
      <c r="I12" s="46">
        <f t="shared" si="0"/>
        <v>3.1164351851851865E-3</v>
      </c>
      <c r="J12" s="65">
        <f t="shared" si="1"/>
        <v>10.990541278801965</v>
      </c>
      <c r="K12" s="75">
        <v>10</v>
      </c>
      <c r="L12" s="65">
        <v>0.8</v>
      </c>
      <c r="M12" s="42">
        <f t="shared" si="2"/>
        <v>8.643796296296297E-3</v>
      </c>
      <c r="N12" s="52">
        <f t="shared" si="3"/>
        <v>689.97380909022695</v>
      </c>
      <c r="O12" s="74">
        <v>3</v>
      </c>
      <c r="P12" s="74"/>
    </row>
    <row r="13" spans="1:19" s="67" customFormat="1" ht="15" customHeight="1">
      <c r="A13" s="59">
        <v>5</v>
      </c>
      <c r="B13" s="60">
        <v>4</v>
      </c>
      <c r="C13" s="61" t="s">
        <v>8</v>
      </c>
      <c r="D13" s="59">
        <v>1981</v>
      </c>
      <c r="E13" s="59" t="s">
        <v>71</v>
      </c>
      <c r="F13" s="68" t="s">
        <v>73</v>
      </c>
      <c r="G13" s="64" t="s">
        <v>74</v>
      </c>
      <c r="H13" s="42">
        <v>9.1809027777777774E-3</v>
      </c>
      <c r="I13" s="46">
        <f t="shared" si="0"/>
        <v>1.4925925925925931E-3</v>
      </c>
      <c r="J13" s="65">
        <f t="shared" si="1"/>
        <v>12.934457849551832</v>
      </c>
      <c r="K13" s="75">
        <v>3</v>
      </c>
      <c r="L13" s="65">
        <v>0.95</v>
      </c>
      <c r="M13" s="42">
        <f t="shared" si="2"/>
        <v>8.7218576388888875E-3</v>
      </c>
      <c r="N13" s="52">
        <f t="shared" si="3"/>
        <v>674.8484046241316</v>
      </c>
      <c r="O13" s="74">
        <v>4</v>
      </c>
      <c r="P13" s="74"/>
    </row>
    <row r="14" spans="1:19" s="67" customFormat="1" ht="15" customHeight="1">
      <c r="A14" s="59">
        <v>6</v>
      </c>
      <c r="B14" s="60">
        <v>969</v>
      </c>
      <c r="C14" s="61" t="s">
        <v>50</v>
      </c>
      <c r="D14" s="59">
        <v>1999</v>
      </c>
      <c r="E14" s="62"/>
      <c r="F14" s="68" t="s">
        <v>130</v>
      </c>
      <c r="G14" s="64" t="s">
        <v>74</v>
      </c>
      <c r="H14" s="42">
        <v>9.899074074074074E-3</v>
      </c>
      <c r="I14" s="46">
        <f t="shared" si="0"/>
        <v>2.2107638888888897E-3</v>
      </c>
      <c r="J14" s="65">
        <f t="shared" si="1"/>
        <v>11.996071461977364</v>
      </c>
      <c r="K14" s="75">
        <v>7</v>
      </c>
      <c r="L14" s="65">
        <v>0.9</v>
      </c>
      <c r="M14" s="42">
        <f t="shared" si="2"/>
        <v>8.9091666666666677E-3</v>
      </c>
      <c r="N14" s="52">
        <f t="shared" si="3"/>
        <v>639.63588272586458</v>
      </c>
      <c r="O14" s="74">
        <v>5</v>
      </c>
      <c r="P14" s="74"/>
    </row>
    <row r="15" spans="1:19" s="67" customFormat="1" ht="15" customHeight="1">
      <c r="A15" s="59">
        <v>7</v>
      </c>
      <c r="B15" s="60">
        <v>999</v>
      </c>
      <c r="C15" s="61" t="s">
        <v>227</v>
      </c>
      <c r="D15" s="59">
        <v>2001</v>
      </c>
      <c r="E15" s="59" t="s">
        <v>80</v>
      </c>
      <c r="F15" s="68" t="s">
        <v>228</v>
      </c>
      <c r="G15" s="64" t="s">
        <v>74</v>
      </c>
      <c r="H15" s="42">
        <v>1.0023032407407408E-2</v>
      </c>
      <c r="I15" s="46">
        <f t="shared" si="0"/>
        <v>2.3347222222222233E-3</v>
      </c>
      <c r="J15" s="65">
        <f t="shared" si="1"/>
        <v>11.847711867342579</v>
      </c>
      <c r="K15" s="75">
        <v>8</v>
      </c>
      <c r="L15" s="65">
        <v>0.9</v>
      </c>
      <c r="M15" s="42">
        <f t="shared" si="2"/>
        <v>9.0207291666666665E-3</v>
      </c>
      <c r="N15" s="52">
        <f t="shared" si="3"/>
        <v>619.35793459252136</v>
      </c>
      <c r="O15" s="74">
        <v>6</v>
      </c>
      <c r="P15" s="74"/>
    </row>
    <row r="16" spans="1:19" s="67" customFormat="1" ht="15" customHeight="1">
      <c r="A16" s="59">
        <v>8</v>
      </c>
      <c r="B16" s="60">
        <v>102</v>
      </c>
      <c r="C16" s="61" t="s">
        <v>226</v>
      </c>
      <c r="D16" s="59">
        <v>1991</v>
      </c>
      <c r="E16" s="62"/>
      <c r="F16" s="68" t="s">
        <v>93</v>
      </c>
      <c r="G16" s="69" t="s">
        <v>72</v>
      </c>
      <c r="H16" s="42">
        <v>9.0578703703703706E-3</v>
      </c>
      <c r="I16" s="46">
        <f t="shared" si="0"/>
        <v>1.3695601851851863E-3</v>
      </c>
      <c r="J16" s="65">
        <f t="shared" si="1"/>
        <v>13.110145668285204</v>
      </c>
      <c r="K16" s="75" t="s">
        <v>129</v>
      </c>
      <c r="L16" s="65">
        <v>1</v>
      </c>
      <c r="M16" s="42">
        <f t="shared" si="2"/>
        <v>9.0578703703703706E-3</v>
      </c>
      <c r="N16" s="52">
        <f t="shared" si="3"/>
        <v>612.71786353181665</v>
      </c>
      <c r="O16" s="74" t="s">
        <v>129</v>
      </c>
      <c r="P16" s="100"/>
    </row>
    <row r="17" spans="1:16" s="67" customFormat="1" ht="15" customHeight="1">
      <c r="A17" s="59">
        <v>9</v>
      </c>
      <c r="B17" s="60">
        <v>838</v>
      </c>
      <c r="C17" s="61" t="s">
        <v>131</v>
      </c>
      <c r="D17" s="59">
        <v>1968</v>
      </c>
      <c r="E17" s="62"/>
      <c r="F17" s="68" t="s">
        <v>93</v>
      </c>
      <c r="G17" s="64" t="s">
        <v>74</v>
      </c>
      <c r="H17" s="42">
        <v>9.2620370370370374E-3</v>
      </c>
      <c r="I17" s="46">
        <f t="shared" si="0"/>
        <v>1.5737268518518531E-3</v>
      </c>
      <c r="J17" s="65">
        <f t="shared" si="1"/>
        <v>12.82115365390383</v>
      </c>
      <c r="K17" s="75">
        <v>4</v>
      </c>
      <c r="L17" s="65">
        <v>1</v>
      </c>
      <c r="M17" s="42">
        <f t="shared" si="2"/>
        <v>9.2620370370370374E-3</v>
      </c>
      <c r="N17" s="52">
        <f t="shared" si="3"/>
        <v>577.16809957012867</v>
      </c>
      <c r="O17" s="74">
        <v>7</v>
      </c>
      <c r="P17" s="108"/>
    </row>
    <row r="18" spans="1:16" s="67" customFormat="1" ht="15" customHeight="1">
      <c r="A18" s="59">
        <v>10</v>
      </c>
      <c r="B18" s="40">
        <v>1</v>
      </c>
      <c r="C18" s="41" t="s">
        <v>254</v>
      </c>
      <c r="D18" s="39">
        <v>1988</v>
      </c>
      <c r="E18" s="39"/>
      <c r="F18" s="68" t="s">
        <v>255</v>
      </c>
      <c r="G18" s="64" t="s">
        <v>256</v>
      </c>
      <c r="H18" s="42">
        <v>9.3888888888888893E-3</v>
      </c>
      <c r="I18" s="46">
        <f t="shared" si="0"/>
        <v>1.700578703703705E-3</v>
      </c>
      <c r="J18" s="65">
        <f t="shared" si="1"/>
        <v>12.647928994082839</v>
      </c>
      <c r="K18" s="75">
        <v>5</v>
      </c>
      <c r="L18" s="65">
        <v>1</v>
      </c>
      <c r="M18" s="42">
        <f t="shared" si="2"/>
        <v>9.3888888888888893E-3</v>
      </c>
      <c r="N18" s="52">
        <f t="shared" si="3"/>
        <v>555.85922090729741</v>
      </c>
      <c r="O18" s="74">
        <v>8</v>
      </c>
      <c r="P18" s="108"/>
    </row>
    <row r="19" spans="1:16" s="67" customFormat="1" ht="15" customHeight="1">
      <c r="A19" s="59">
        <v>11</v>
      </c>
      <c r="B19" s="60">
        <v>2</v>
      </c>
      <c r="C19" s="61" t="s">
        <v>94</v>
      </c>
      <c r="D19" s="59">
        <v>1979</v>
      </c>
      <c r="E19" s="59"/>
      <c r="F19" s="68" t="s">
        <v>75</v>
      </c>
      <c r="G19" s="64" t="s">
        <v>77</v>
      </c>
      <c r="H19" s="42">
        <v>9.8620370370370355E-3</v>
      </c>
      <c r="I19" s="46">
        <f t="shared" si="0"/>
        <v>2.1737268518518512E-3</v>
      </c>
      <c r="J19" s="65">
        <f t="shared" si="1"/>
        <v>12.041122899258289</v>
      </c>
      <c r="K19" s="75">
        <v>6</v>
      </c>
      <c r="L19" s="65">
        <v>1</v>
      </c>
      <c r="M19" s="42">
        <f t="shared" si="2"/>
        <v>9.8620370370370355E-3</v>
      </c>
      <c r="N19" s="52">
        <f t="shared" si="3"/>
        <v>481.21420523894477</v>
      </c>
      <c r="O19" s="74">
        <v>9</v>
      </c>
      <c r="P19" s="74"/>
    </row>
    <row r="20" spans="1:16" s="67" customFormat="1" ht="15" customHeight="1">
      <c r="A20" s="59">
        <v>12</v>
      </c>
      <c r="B20" s="40">
        <v>5</v>
      </c>
      <c r="C20" s="41" t="s">
        <v>61</v>
      </c>
      <c r="D20" s="39">
        <v>1990</v>
      </c>
      <c r="E20" s="39" t="s">
        <v>71</v>
      </c>
      <c r="F20" s="68" t="s">
        <v>75</v>
      </c>
      <c r="G20" s="64" t="s">
        <v>74</v>
      </c>
      <c r="H20" s="42">
        <v>1.073900462962963E-2</v>
      </c>
      <c r="I20" s="46">
        <f t="shared" si="0"/>
        <v>3.0506944444444453E-3</v>
      </c>
      <c r="J20" s="65">
        <f t="shared" si="1"/>
        <v>11.05782184620359</v>
      </c>
      <c r="K20" s="75">
        <v>9</v>
      </c>
      <c r="L20" s="65">
        <v>0.95</v>
      </c>
      <c r="M20" s="42">
        <f t="shared" si="2"/>
        <v>1.0202054398148148E-2</v>
      </c>
      <c r="N20" s="52">
        <f t="shared" si="3"/>
        <v>431.84782022956256</v>
      </c>
      <c r="O20" s="74">
        <v>10</v>
      </c>
      <c r="P20" s="108"/>
    </row>
    <row r="21" spans="1:16" s="67" customFormat="1" ht="15" customHeight="1">
      <c r="A21" s="59">
        <v>13</v>
      </c>
      <c r="B21" s="40">
        <v>11</v>
      </c>
      <c r="C21" s="41" t="s">
        <v>230</v>
      </c>
      <c r="D21" s="39">
        <v>2003</v>
      </c>
      <c r="E21" s="39" t="s">
        <v>231</v>
      </c>
      <c r="F21" s="68" t="s">
        <v>75</v>
      </c>
      <c r="G21" s="64" t="s">
        <v>104</v>
      </c>
      <c r="H21" s="42">
        <v>1.4201851851851853E-2</v>
      </c>
      <c r="I21" s="46">
        <f t="shared" si="0"/>
        <v>6.5135416666666683E-3</v>
      </c>
      <c r="J21" s="65">
        <f t="shared" si="1"/>
        <v>8.3615856043812737</v>
      </c>
      <c r="K21" s="75">
        <v>11</v>
      </c>
      <c r="L21" s="65">
        <v>0.75</v>
      </c>
      <c r="M21" s="42">
        <f t="shared" si="2"/>
        <v>1.0651388888888889E-2</v>
      </c>
      <c r="N21" s="52">
        <f t="shared" si="3"/>
        <v>371.44456035119708</v>
      </c>
      <c r="O21" s="74">
        <v>11</v>
      </c>
      <c r="P21" s="108"/>
    </row>
    <row r="22" spans="1:16" s="67" customFormat="1" ht="15" customHeight="1">
      <c r="A22" s="59">
        <v>14</v>
      </c>
      <c r="B22" s="40">
        <v>101</v>
      </c>
      <c r="C22" s="41" t="s">
        <v>254</v>
      </c>
      <c r="D22" s="39">
        <v>1988</v>
      </c>
      <c r="E22" s="39"/>
      <c r="F22" s="68" t="s">
        <v>255</v>
      </c>
      <c r="G22" s="64" t="s">
        <v>256</v>
      </c>
      <c r="H22" s="42">
        <v>1.0958912037037036E-2</v>
      </c>
      <c r="I22" s="46">
        <f t="shared" si="0"/>
        <v>3.2706018518518518E-3</v>
      </c>
      <c r="J22" s="65">
        <f t="shared" si="1"/>
        <v>10.835929661509216</v>
      </c>
      <c r="K22" s="75" t="s">
        <v>129</v>
      </c>
      <c r="L22" s="65">
        <v>1</v>
      </c>
      <c r="M22" s="42">
        <f t="shared" si="2"/>
        <v>1.0958912037037036E-2</v>
      </c>
      <c r="N22" s="52">
        <f t="shared" si="3"/>
        <v>332.9598141205048</v>
      </c>
      <c r="O22" s="74" t="s">
        <v>129</v>
      </c>
      <c r="P22" s="108"/>
    </row>
    <row r="23" spans="1:16" s="67" customFormat="1" ht="15" customHeight="1">
      <c r="A23" s="59">
        <v>15</v>
      </c>
      <c r="B23" s="40">
        <v>66</v>
      </c>
      <c r="C23" s="44" t="s">
        <v>149</v>
      </c>
      <c r="D23" s="39">
        <v>1993</v>
      </c>
      <c r="E23" s="39"/>
      <c r="F23" s="68" t="s">
        <v>75</v>
      </c>
      <c r="G23" s="64" t="s">
        <v>77</v>
      </c>
      <c r="H23" s="42">
        <v>1.643113425925926E-2</v>
      </c>
      <c r="I23" s="46">
        <f t="shared" si="0"/>
        <v>8.7428240740740765E-3</v>
      </c>
      <c r="J23" s="65">
        <f t="shared" si="1"/>
        <v>7.2271334483851648</v>
      </c>
      <c r="K23" s="75">
        <v>12</v>
      </c>
      <c r="L23" s="65">
        <v>1</v>
      </c>
      <c r="M23" s="42">
        <f t="shared" si="2"/>
        <v>1.643113425925926E-2</v>
      </c>
      <c r="N23" s="52">
        <v>0</v>
      </c>
      <c r="O23" s="74">
        <v>12</v>
      </c>
      <c r="P23" s="108"/>
    </row>
    <row r="24" spans="1:16" s="67" customFormat="1" ht="15" customHeight="1">
      <c r="A24" s="59">
        <v>16</v>
      </c>
      <c r="B24" s="60">
        <v>7</v>
      </c>
      <c r="C24" s="61" t="s">
        <v>257</v>
      </c>
      <c r="D24" s="59">
        <v>2004</v>
      </c>
      <c r="E24" s="59"/>
      <c r="F24" s="68" t="s">
        <v>75</v>
      </c>
      <c r="G24" s="64" t="s">
        <v>77</v>
      </c>
      <c r="H24" s="42">
        <v>2.2673495370370372E-2</v>
      </c>
      <c r="I24" s="46">
        <f t="shared" si="0"/>
        <v>1.4985185185185188E-2</v>
      </c>
      <c r="J24" s="65">
        <f t="shared" si="1"/>
        <v>5.2373927380946306</v>
      </c>
      <c r="K24" s="75">
        <v>13</v>
      </c>
      <c r="L24" s="65">
        <v>0.75</v>
      </c>
      <c r="M24" s="42">
        <f t="shared" si="2"/>
        <v>1.7005121527777778E-2</v>
      </c>
      <c r="N24" s="52">
        <v>0</v>
      </c>
      <c r="O24" s="74">
        <v>13</v>
      </c>
      <c r="P24" s="74"/>
    </row>
    <row r="25" spans="1:16" s="67" customFormat="1" ht="15" customHeight="1">
      <c r="A25" s="59">
        <v>17</v>
      </c>
      <c r="B25" s="60">
        <v>8</v>
      </c>
      <c r="C25" s="61" t="s">
        <v>229</v>
      </c>
      <c r="D25" s="59">
        <v>2003</v>
      </c>
      <c r="E25" s="62"/>
      <c r="F25" s="68" t="s">
        <v>75</v>
      </c>
      <c r="G25" s="64" t="s">
        <v>77</v>
      </c>
      <c r="H25" s="42" t="s">
        <v>175</v>
      </c>
      <c r="I25" s="46"/>
      <c r="J25" s="65"/>
      <c r="K25" s="75"/>
      <c r="L25" s="65">
        <v>0.85</v>
      </c>
      <c r="M25" s="42"/>
      <c r="N25" s="52"/>
      <c r="O25" s="74"/>
      <c r="P25" s="100"/>
    </row>
    <row r="26" spans="1:16" ht="6.75" customHeight="1"/>
    <row r="27" spans="1:16">
      <c r="B27" s="30" t="s">
        <v>55</v>
      </c>
    </row>
    <row r="28" spans="1:16" ht="27" customHeight="1">
      <c r="A28" s="170" t="s">
        <v>56</v>
      </c>
      <c r="B28" s="171"/>
      <c r="C28" s="129" t="s">
        <v>57</v>
      </c>
      <c r="D28" s="54" t="s">
        <v>58</v>
      </c>
      <c r="E28" s="130" t="s">
        <v>92</v>
      </c>
      <c r="F28" s="54" t="s">
        <v>59</v>
      </c>
      <c r="G28" s="54" t="s">
        <v>116</v>
      </c>
      <c r="H28" s="195" t="s">
        <v>60</v>
      </c>
      <c r="I28" s="194"/>
      <c r="J28" s="194"/>
      <c r="K28" s="194"/>
      <c r="L28" s="194"/>
      <c r="M28" s="194"/>
    </row>
    <row r="29" spans="1:16" ht="15" customHeight="1">
      <c r="A29" s="196">
        <v>42951</v>
      </c>
      <c r="B29" s="197"/>
      <c r="C29" s="125" t="s">
        <v>248</v>
      </c>
      <c r="D29" s="202" t="s">
        <v>239</v>
      </c>
      <c r="E29" s="204"/>
      <c r="F29" s="207" t="s">
        <v>186</v>
      </c>
      <c r="G29" s="207" t="s">
        <v>249</v>
      </c>
      <c r="H29" s="178" t="s">
        <v>250</v>
      </c>
      <c r="I29" s="194"/>
      <c r="J29" s="194"/>
      <c r="K29" s="194"/>
      <c r="L29" s="194"/>
      <c r="M29" s="194"/>
    </row>
    <row r="30" spans="1:16" ht="15" customHeight="1">
      <c r="A30" s="198"/>
      <c r="B30" s="199"/>
      <c r="C30" s="125" t="s">
        <v>251</v>
      </c>
      <c r="D30" s="203"/>
      <c r="E30" s="205"/>
      <c r="F30" s="208"/>
      <c r="G30" s="208"/>
      <c r="H30" s="194"/>
      <c r="I30" s="194"/>
      <c r="J30" s="194"/>
      <c r="K30" s="194"/>
      <c r="L30" s="194"/>
      <c r="M30" s="194"/>
    </row>
    <row r="31" spans="1:16" ht="15" customHeight="1">
      <c r="A31" s="200"/>
      <c r="B31" s="201"/>
      <c r="C31" s="125" t="s">
        <v>252</v>
      </c>
      <c r="D31" s="203"/>
      <c r="E31" s="206"/>
      <c r="F31" s="209"/>
      <c r="G31" s="209"/>
      <c r="H31" s="194"/>
      <c r="I31" s="194"/>
      <c r="J31" s="194"/>
      <c r="K31" s="194"/>
      <c r="L31" s="194"/>
      <c r="M31" s="194"/>
    </row>
    <row r="32" spans="1:16" ht="16.5" customHeight="1">
      <c r="I32" s="36"/>
      <c r="J32" s="36"/>
      <c r="K32" s="36"/>
      <c r="L32" s="36"/>
    </row>
    <row r="33" spans="1:12" ht="39.75" customHeight="1">
      <c r="A33" s="156" t="s">
        <v>253</v>
      </c>
      <c r="B33" s="155"/>
      <c r="C33" s="155"/>
      <c r="D33" s="155"/>
      <c r="E33" s="155"/>
      <c r="F33" s="155"/>
      <c r="G33" s="155"/>
      <c r="H33" s="128"/>
      <c r="I33" s="90"/>
      <c r="J33" s="36"/>
      <c r="K33" s="36"/>
      <c r="L33" s="36"/>
    </row>
    <row r="34" spans="1:12">
      <c r="A34" s="36"/>
      <c r="B34" s="36"/>
      <c r="C34" s="36"/>
      <c r="D34" s="36"/>
      <c r="E34" s="36"/>
      <c r="F34" s="36"/>
      <c r="G34" s="36"/>
      <c r="H34" s="36"/>
      <c r="J34" s="36"/>
      <c r="K34" s="36"/>
      <c r="L34" s="36"/>
    </row>
  </sheetData>
  <autoFilter ref="A8:P8">
    <filterColumn colId="14"/>
    <sortState ref="A9:P25">
      <sortCondition ref="M8"/>
    </sortState>
  </autoFilter>
  <mergeCells count="13">
    <mergeCell ref="A33:G33"/>
    <mergeCell ref="A29:B31"/>
    <mergeCell ref="D29:D31"/>
    <mergeCell ref="E29:E31"/>
    <mergeCell ref="F29:F31"/>
    <mergeCell ref="G29:G31"/>
    <mergeCell ref="H29:M31"/>
    <mergeCell ref="A1:P1"/>
    <mergeCell ref="A2:P2"/>
    <mergeCell ref="A3:P3"/>
    <mergeCell ref="A4:P4"/>
    <mergeCell ref="A28:B28"/>
    <mergeCell ref="H28:M28"/>
  </mergeCells>
  <pageMargins left="0.31496062992125984" right="0.31496062992125984" top="0.15748031496062992" bottom="0.15748031496062992" header="0" footer="0"/>
  <pageSetup paperSize="9" scale="81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Normal="70" zoomScaleSheetLayoutView="100" workbookViewId="0">
      <selection activeCell="L9" sqref="L9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8.28515625" customWidth="1"/>
    <col min="12" max="12" width="7.7109375" customWidth="1"/>
    <col min="13" max="13" width="13.28515625" customWidth="1"/>
    <col min="14" max="14" width="11" bestFit="1" customWidth="1"/>
    <col min="15" max="15" width="9.28515625" customWidth="1"/>
    <col min="16" max="16" width="11.7109375" customWidth="1"/>
  </cols>
  <sheetData>
    <row r="1" spans="1:19" ht="17.25" customHeight="1">
      <c r="A1" s="158" t="s">
        <v>259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33"/>
      <c r="R1" s="33"/>
    </row>
    <row r="2" spans="1:19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33"/>
      <c r="R2" s="33"/>
    </row>
    <row r="3" spans="1:19" ht="18.75">
      <c r="A3" s="164" t="s">
        <v>245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33"/>
      <c r="R3" s="33"/>
      <c r="S3" s="33"/>
    </row>
    <row r="4" spans="1:19" ht="19.5" customHeight="1">
      <c r="A4" s="167" t="s">
        <v>246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33"/>
      <c r="R4" s="33"/>
    </row>
    <row r="5" spans="1:19" ht="15.75" customHeight="1">
      <c r="A5" s="47" t="s">
        <v>217</v>
      </c>
      <c r="B5" s="47" t="s">
        <v>218</v>
      </c>
      <c r="C5" s="127"/>
      <c r="D5" s="47" t="s">
        <v>86</v>
      </c>
      <c r="E5" s="127"/>
      <c r="F5" s="47"/>
      <c r="G5" s="48" t="s">
        <v>87</v>
      </c>
      <c r="H5" s="49">
        <v>1</v>
      </c>
      <c r="I5" s="50" t="s">
        <v>88</v>
      </c>
      <c r="J5" s="50"/>
      <c r="K5" s="50"/>
      <c r="L5" s="47" t="s">
        <v>89</v>
      </c>
      <c r="N5" s="51">
        <v>2160</v>
      </c>
      <c r="O5" s="51"/>
      <c r="P5" s="48" t="s">
        <v>90</v>
      </c>
      <c r="Q5" s="33"/>
      <c r="R5" s="33"/>
    </row>
    <row r="6" spans="1:19" ht="19.5" customHeight="1">
      <c r="A6" s="47"/>
      <c r="B6" s="47"/>
      <c r="C6" s="127"/>
      <c r="D6" s="127"/>
      <c r="E6" s="127"/>
      <c r="F6" s="127"/>
      <c r="G6" s="127"/>
      <c r="H6" s="47"/>
      <c r="I6" s="47"/>
      <c r="K6" s="127"/>
      <c r="L6" s="47" t="s">
        <v>91</v>
      </c>
      <c r="N6" s="87">
        <v>20</v>
      </c>
      <c r="O6" s="87"/>
      <c r="P6" s="48" t="s">
        <v>90</v>
      </c>
      <c r="Q6" s="33"/>
      <c r="R6" s="33"/>
    </row>
    <row r="7" spans="1:19" ht="21" customHeight="1">
      <c r="A7" s="37" t="s">
        <v>12</v>
      </c>
      <c r="B7" s="24">
        <f>M9</f>
        <v>4.061631944444445E-3</v>
      </c>
      <c r="C7" s="128"/>
      <c r="D7" s="128"/>
      <c r="E7" s="128"/>
      <c r="F7" s="128"/>
      <c r="G7" s="128"/>
      <c r="H7" s="128"/>
      <c r="I7" s="36"/>
      <c r="J7" s="36"/>
      <c r="K7" s="36"/>
      <c r="L7" s="126" t="s">
        <v>247</v>
      </c>
      <c r="M7" s="128"/>
      <c r="N7" s="36"/>
      <c r="O7" s="36"/>
      <c r="P7" s="36"/>
    </row>
    <row r="8" spans="1:19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  <c r="P8" s="53" t="s">
        <v>181</v>
      </c>
    </row>
    <row r="9" spans="1:19" s="67" customFormat="1" ht="15" customHeight="1">
      <c r="A9" s="59">
        <v>1</v>
      </c>
      <c r="B9" s="40">
        <v>111</v>
      </c>
      <c r="C9" s="41" t="s">
        <v>230</v>
      </c>
      <c r="D9" s="39">
        <v>2003</v>
      </c>
      <c r="E9" s="39" t="s">
        <v>231</v>
      </c>
      <c r="F9" s="68" t="s">
        <v>75</v>
      </c>
      <c r="G9" s="64" t="s">
        <v>104</v>
      </c>
      <c r="H9" s="42">
        <v>5.4155092592592597E-3</v>
      </c>
      <c r="I9" s="46">
        <f>H9-$H$10</f>
        <v>2.445601851851862E-4</v>
      </c>
      <c r="J9" s="65">
        <f t="shared" ref="J9:J17" si="0">$N$5/(H9*24000)</f>
        <v>16.61893567001496</v>
      </c>
      <c r="K9" s="75">
        <v>3</v>
      </c>
      <c r="L9" s="65">
        <v>0.75</v>
      </c>
      <c r="M9" s="42">
        <f t="shared" ref="M9:M17" si="1">H9*L9</f>
        <v>4.061631944444445E-3</v>
      </c>
      <c r="N9" s="52">
        <f>1000*(2*$B$7/M9-1)</f>
        <v>1000</v>
      </c>
      <c r="O9" s="74">
        <v>1</v>
      </c>
      <c r="P9" s="108"/>
    </row>
    <row r="10" spans="1:19" s="67" customFormat="1" ht="15" customHeight="1">
      <c r="A10" s="59">
        <v>2</v>
      </c>
      <c r="B10" s="60">
        <v>104</v>
      </c>
      <c r="C10" s="61" t="s">
        <v>8</v>
      </c>
      <c r="D10" s="59">
        <v>1981</v>
      </c>
      <c r="E10" s="59" t="s">
        <v>71</v>
      </c>
      <c r="F10" s="68" t="s">
        <v>213</v>
      </c>
      <c r="G10" s="64" t="s">
        <v>74</v>
      </c>
      <c r="H10" s="42">
        <v>5.1709490740740735E-3</v>
      </c>
      <c r="I10" s="46">
        <f t="shared" ref="I10:I17" si="2">H10-$H$10</f>
        <v>0</v>
      </c>
      <c r="J10" s="65">
        <f t="shared" si="0"/>
        <v>17.404928710522196</v>
      </c>
      <c r="K10" s="75">
        <v>1</v>
      </c>
      <c r="L10" s="65">
        <v>0.95</v>
      </c>
      <c r="M10" s="42">
        <f t="shared" si="1"/>
        <v>4.9124016203703699E-3</v>
      </c>
      <c r="N10" s="52">
        <f t="shared" ref="N10:N17" si="3">1000*(2*$B$7/M10-1)</f>
        <v>653.62372962421534</v>
      </c>
      <c r="O10" s="74">
        <v>2</v>
      </c>
      <c r="P10" s="74"/>
    </row>
    <row r="11" spans="1:19" s="67" customFormat="1" ht="15" customHeight="1">
      <c r="A11" s="59">
        <v>3</v>
      </c>
      <c r="B11" s="40">
        <v>19</v>
      </c>
      <c r="C11" s="41" t="s">
        <v>97</v>
      </c>
      <c r="D11" s="39">
        <v>1969</v>
      </c>
      <c r="E11" s="39"/>
      <c r="F11" s="68" t="s">
        <v>75</v>
      </c>
      <c r="G11" s="64" t="s">
        <v>104</v>
      </c>
      <c r="H11" s="42">
        <v>5.3649305555555559E-3</v>
      </c>
      <c r="I11" s="46">
        <f t="shared" si="2"/>
        <v>1.9398148148148248E-4</v>
      </c>
      <c r="J11" s="65">
        <f t="shared" si="0"/>
        <v>16.775613228917219</v>
      </c>
      <c r="K11" s="75">
        <v>2</v>
      </c>
      <c r="L11" s="65">
        <v>1</v>
      </c>
      <c r="M11" s="42">
        <f t="shared" si="1"/>
        <v>5.3649305555555559E-3</v>
      </c>
      <c r="N11" s="52">
        <f t="shared" si="3"/>
        <v>514.14147951588893</v>
      </c>
      <c r="O11" s="74">
        <v>3</v>
      </c>
      <c r="P11" s="108"/>
    </row>
    <row r="12" spans="1:19" s="67" customFormat="1" ht="15" customHeight="1">
      <c r="A12" s="59">
        <v>4</v>
      </c>
      <c r="B12" s="60">
        <v>12</v>
      </c>
      <c r="C12" s="61" t="s">
        <v>261</v>
      </c>
      <c r="D12" s="59"/>
      <c r="E12" s="62"/>
      <c r="F12" s="68" t="s">
        <v>260</v>
      </c>
      <c r="G12" s="69" t="s">
        <v>72</v>
      </c>
      <c r="H12" s="42">
        <v>5.4299768518518525E-3</v>
      </c>
      <c r="I12" s="46">
        <f t="shared" si="2"/>
        <v>2.5902777777777903E-4</v>
      </c>
      <c r="J12" s="65">
        <f t="shared" si="0"/>
        <v>16.574656293296385</v>
      </c>
      <c r="K12" s="75">
        <v>4</v>
      </c>
      <c r="L12" s="65">
        <v>1</v>
      </c>
      <c r="M12" s="42">
        <f t="shared" si="1"/>
        <v>5.4299768518518525E-3</v>
      </c>
      <c r="N12" s="52">
        <f t="shared" si="3"/>
        <v>496.00341042310572</v>
      </c>
      <c r="O12" s="74">
        <v>4</v>
      </c>
      <c r="P12" s="100"/>
    </row>
    <row r="13" spans="1:19" s="67" customFormat="1" ht="15" customHeight="1">
      <c r="A13" s="59">
        <v>5</v>
      </c>
      <c r="B13" s="60">
        <v>20</v>
      </c>
      <c r="C13" s="61" t="s">
        <v>103</v>
      </c>
      <c r="D13" s="59">
        <v>1988</v>
      </c>
      <c r="E13" s="62"/>
      <c r="F13" s="68" t="s">
        <v>75</v>
      </c>
      <c r="G13" s="64" t="s">
        <v>77</v>
      </c>
      <c r="H13" s="42">
        <v>5.8458333333333322E-3</v>
      </c>
      <c r="I13" s="46">
        <f t="shared" si="2"/>
        <v>6.7488425925925875E-4</v>
      </c>
      <c r="J13" s="65">
        <f t="shared" si="0"/>
        <v>15.395580898075554</v>
      </c>
      <c r="K13" s="75">
        <v>5</v>
      </c>
      <c r="L13" s="65">
        <v>0.95</v>
      </c>
      <c r="M13" s="42">
        <f t="shared" si="1"/>
        <v>5.553541666666665E-3</v>
      </c>
      <c r="N13" s="52">
        <f t="shared" si="3"/>
        <v>462.71773517900306</v>
      </c>
      <c r="O13" s="74">
        <v>5</v>
      </c>
      <c r="P13" s="74"/>
    </row>
    <row r="14" spans="1:19" s="67" customFormat="1" ht="15" customHeight="1">
      <c r="A14" s="59">
        <v>6</v>
      </c>
      <c r="B14" s="40">
        <v>55</v>
      </c>
      <c r="C14" s="41" t="s">
        <v>100</v>
      </c>
      <c r="D14" s="39">
        <v>1972</v>
      </c>
      <c r="E14" s="39"/>
      <c r="F14" s="68" t="s">
        <v>75</v>
      </c>
      <c r="G14" s="64" t="s">
        <v>104</v>
      </c>
      <c r="H14" s="42">
        <v>6.1126157407407405E-3</v>
      </c>
      <c r="I14" s="46">
        <f t="shared" si="2"/>
        <v>9.4166666666666704E-4</v>
      </c>
      <c r="J14" s="65">
        <f t="shared" si="0"/>
        <v>14.72364758676841</v>
      </c>
      <c r="K14" s="75">
        <v>6</v>
      </c>
      <c r="L14" s="65">
        <v>0.95</v>
      </c>
      <c r="M14" s="42">
        <f t="shared" si="1"/>
        <v>5.8069849537037031E-3</v>
      </c>
      <c r="N14" s="52">
        <f t="shared" si="3"/>
        <v>398.87806730201027</v>
      </c>
      <c r="O14" s="74">
        <v>6</v>
      </c>
      <c r="P14" s="108"/>
    </row>
    <row r="15" spans="1:19" s="67" customFormat="1" ht="15" customHeight="1">
      <c r="A15" s="59">
        <v>7</v>
      </c>
      <c r="B15" s="40">
        <v>105</v>
      </c>
      <c r="C15" s="41" t="s">
        <v>61</v>
      </c>
      <c r="D15" s="39">
        <v>1990</v>
      </c>
      <c r="E15" s="39" t="s">
        <v>71</v>
      </c>
      <c r="F15" s="68" t="s">
        <v>75</v>
      </c>
      <c r="G15" s="64" t="s">
        <v>74</v>
      </c>
      <c r="H15" s="42">
        <v>6.4245370370370368E-3</v>
      </c>
      <c r="I15" s="46">
        <f t="shared" si="2"/>
        <v>1.2535879629629633E-3</v>
      </c>
      <c r="J15" s="65">
        <f t="shared" si="0"/>
        <v>14.008791525545869</v>
      </c>
      <c r="K15" s="75">
        <v>8</v>
      </c>
      <c r="L15" s="65">
        <v>0.95</v>
      </c>
      <c r="M15" s="42">
        <f t="shared" si="1"/>
        <v>6.1033101851851847E-3</v>
      </c>
      <c r="N15" s="52">
        <f t="shared" si="3"/>
        <v>330.96035469519825</v>
      </c>
      <c r="O15" s="74">
        <v>7</v>
      </c>
      <c r="P15" s="108"/>
    </row>
    <row r="16" spans="1:19" s="67" customFormat="1" ht="15" customHeight="1">
      <c r="A16" s="59">
        <v>8</v>
      </c>
      <c r="B16" s="60">
        <v>103</v>
      </c>
      <c r="C16" s="61" t="s">
        <v>94</v>
      </c>
      <c r="D16" s="59">
        <v>1979</v>
      </c>
      <c r="E16" s="59"/>
      <c r="F16" s="68" t="s">
        <v>93</v>
      </c>
      <c r="G16" s="64" t="s">
        <v>77</v>
      </c>
      <c r="H16" s="42">
        <v>6.1803240740740742E-3</v>
      </c>
      <c r="I16" s="46">
        <f t="shared" si="2"/>
        <v>1.0093750000000007E-3</v>
      </c>
      <c r="J16" s="65">
        <f t="shared" si="0"/>
        <v>14.562343158919809</v>
      </c>
      <c r="K16" s="75">
        <v>7</v>
      </c>
      <c r="L16" s="65">
        <v>1</v>
      </c>
      <c r="M16" s="42">
        <f t="shared" si="1"/>
        <v>6.1803240740740742E-3</v>
      </c>
      <c r="N16" s="52">
        <f t="shared" si="3"/>
        <v>314.37507022734957</v>
      </c>
      <c r="O16" s="74">
        <v>8</v>
      </c>
      <c r="P16" s="74"/>
    </row>
    <row r="17" spans="1:16" s="67" customFormat="1" ht="15" customHeight="1">
      <c r="A17" s="59">
        <v>9</v>
      </c>
      <c r="B17" s="60">
        <v>1006</v>
      </c>
      <c r="C17" s="89" t="s">
        <v>39</v>
      </c>
      <c r="D17" s="59">
        <v>1984</v>
      </c>
      <c r="E17" s="62" t="s">
        <v>107</v>
      </c>
      <c r="F17" s="68" t="s">
        <v>75</v>
      </c>
      <c r="G17" s="69" t="s">
        <v>72</v>
      </c>
      <c r="H17" s="42">
        <v>7.6599537037037035E-3</v>
      </c>
      <c r="I17" s="46">
        <f t="shared" si="2"/>
        <v>2.4890046296296301E-3</v>
      </c>
      <c r="J17" s="65">
        <f t="shared" si="0"/>
        <v>11.749418270828928</v>
      </c>
      <c r="K17" s="75">
        <v>9</v>
      </c>
      <c r="L17" s="65">
        <v>0.95</v>
      </c>
      <c r="M17" s="42">
        <f t="shared" si="1"/>
        <v>7.2769560185185177E-3</v>
      </c>
      <c r="N17" s="52">
        <f t="shared" si="3"/>
        <v>116.29970941375412</v>
      </c>
      <c r="O17" s="74">
        <v>9</v>
      </c>
      <c r="P17" s="100"/>
    </row>
    <row r="18" spans="1:16" ht="6.75" customHeight="1"/>
    <row r="19" spans="1:16">
      <c r="B19" s="30" t="s">
        <v>55</v>
      </c>
    </row>
    <row r="20" spans="1:16" ht="27" customHeight="1">
      <c r="A20" s="170" t="s">
        <v>56</v>
      </c>
      <c r="B20" s="171"/>
      <c r="C20" s="129" t="s">
        <v>57</v>
      </c>
      <c r="D20" s="54" t="s">
        <v>58</v>
      </c>
      <c r="E20" s="130" t="s">
        <v>92</v>
      </c>
      <c r="F20" s="54" t="s">
        <v>59</v>
      </c>
      <c r="G20" s="54" t="s">
        <v>116</v>
      </c>
      <c r="H20" s="195" t="s">
        <v>60</v>
      </c>
      <c r="I20" s="194"/>
      <c r="J20" s="194"/>
      <c r="K20" s="194"/>
      <c r="L20" s="194"/>
      <c r="M20" s="194"/>
    </row>
    <row r="21" spans="1:16" ht="15" customHeight="1">
      <c r="A21" s="196">
        <v>42951</v>
      </c>
      <c r="B21" s="197"/>
      <c r="C21" s="125" t="s">
        <v>248</v>
      </c>
      <c r="D21" s="202" t="s">
        <v>239</v>
      </c>
      <c r="E21" s="204"/>
      <c r="F21" s="207" t="s">
        <v>186</v>
      </c>
      <c r="G21" s="207" t="s">
        <v>249</v>
      </c>
      <c r="H21" s="178" t="s">
        <v>250</v>
      </c>
      <c r="I21" s="194"/>
      <c r="J21" s="194"/>
      <c r="K21" s="194"/>
      <c r="L21" s="194"/>
      <c r="M21" s="194"/>
    </row>
    <row r="22" spans="1:16" ht="15" customHeight="1">
      <c r="A22" s="198"/>
      <c r="B22" s="199"/>
      <c r="C22" s="125" t="s">
        <v>251</v>
      </c>
      <c r="D22" s="203"/>
      <c r="E22" s="205"/>
      <c r="F22" s="208"/>
      <c r="G22" s="208"/>
      <c r="H22" s="194"/>
      <c r="I22" s="194"/>
      <c r="J22" s="194"/>
      <c r="K22" s="194"/>
      <c r="L22" s="194"/>
      <c r="M22" s="194"/>
    </row>
    <row r="23" spans="1:16" ht="15" customHeight="1">
      <c r="A23" s="200"/>
      <c r="B23" s="201"/>
      <c r="C23" s="125" t="s">
        <v>252</v>
      </c>
      <c r="D23" s="203"/>
      <c r="E23" s="206"/>
      <c r="F23" s="209"/>
      <c r="G23" s="209"/>
      <c r="H23" s="194"/>
      <c r="I23" s="194"/>
      <c r="J23" s="194"/>
      <c r="K23" s="194"/>
      <c r="L23" s="194"/>
      <c r="M23" s="194"/>
    </row>
    <row r="24" spans="1:16" ht="16.5" customHeight="1">
      <c r="I24" s="36"/>
      <c r="J24" s="36"/>
      <c r="K24" s="36"/>
      <c r="L24" s="36"/>
    </row>
    <row r="25" spans="1:16" ht="39.75" customHeight="1">
      <c r="A25" s="156" t="s">
        <v>253</v>
      </c>
      <c r="B25" s="155"/>
      <c r="C25" s="155"/>
      <c r="D25" s="155"/>
      <c r="E25" s="155"/>
      <c r="F25" s="155"/>
      <c r="G25" s="155"/>
      <c r="H25" s="128"/>
      <c r="I25" s="90"/>
      <c r="J25" s="36"/>
      <c r="K25" s="36"/>
      <c r="L25" s="36"/>
    </row>
    <row r="26" spans="1:16">
      <c r="A26" s="36"/>
      <c r="B26" s="36"/>
      <c r="C26" s="36"/>
      <c r="D26" s="36"/>
      <c r="E26" s="36"/>
      <c r="F26" s="36"/>
      <c r="G26" s="36"/>
      <c r="H26" s="36"/>
      <c r="J26" s="36"/>
      <c r="K26" s="36"/>
      <c r="L26" s="36"/>
    </row>
    <row r="27" spans="1:16">
      <c r="A27" s="36"/>
      <c r="B27" s="36"/>
      <c r="C27" s="36"/>
      <c r="D27" s="36"/>
      <c r="E27" s="36"/>
      <c r="F27" s="36"/>
      <c r="G27" s="36"/>
      <c r="H27" s="36"/>
      <c r="J27" s="36"/>
      <c r="K27" s="36"/>
      <c r="L27" s="36"/>
    </row>
    <row r="28" spans="1:16" ht="35.25" customHeight="1">
      <c r="A28" s="156"/>
      <c r="B28" s="157"/>
      <c r="C28" s="157"/>
      <c r="D28" s="157"/>
      <c r="E28" s="157"/>
      <c r="F28" s="157"/>
      <c r="G28" s="157"/>
      <c r="H28" s="157"/>
    </row>
  </sheetData>
  <autoFilter ref="A8:P8">
    <filterColumn colId="14"/>
    <sortState ref="A9:P17">
      <sortCondition ref="M8"/>
    </sortState>
  </autoFilter>
  <mergeCells count="14">
    <mergeCell ref="A25:G25"/>
    <mergeCell ref="A28:H28"/>
    <mergeCell ref="A21:B23"/>
    <mergeCell ref="D21:D23"/>
    <mergeCell ref="E21:E23"/>
    <mergeCell ref="F21:F23"/>
    <mergeCell ref="G21:G23"/>
    <mergeCell ref="H21:M23"/>
    <mergeCell ref="A1:P1"/>
    <mergeCell ref="A2:P2"/>
    <mergeCell ref="A3:P3"/>
    <mergeCell ref="A4:P4"/>
    <mergeCell ref="A20:B20"/>
    <mergeCell ref="H20:M20"/>
  </mergeCells>
  <pageMargins left="0.31496062992125984" right="0.31496062992125984" top="0.15748031496062992" bottom="0.15748031496062992" header="0" footer="0"/>
  <pageSetup paperSize="9" scale="80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Normal="70" zoomScaleSheetLayoutView="100" workbookViewId="0">
      <selection activeCell="A21" sqref="A21:XFD22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8.285156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1.7109375" customWidth="1"/>
  </cols>
  <sheetData>
    <row r="1" spans="1:19" ht="17.25" customHeight="1">
      <c r="A1" s="158" t="s">
        <v>276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33"/>
      <c r="R1" s="33"/>
    </row>
    <row r="2" spans="1:19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33"/>
      <c r="R2" s="33"/>
    </row>
    <row r="3" spans="1:19" ht="18.75">
      <c r="A3" s="164" t="s">
        <v>262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33"/>
      <c r="R3" s="33"/>
      <c r="S3" s="33"/>
    </row>
    <row r="4" spans="1:19" ht="19.5" customHeight="1">
      <c r="A4" s="167" t="s">
        <v>263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33"/>
      <c r="R4" s="33"/>
    </row>
    <row r="5" spans="1:19" ht="15.75" customHeight="1">
      <c r="A5" s="47" t="s">
        <v>204</v>
      </c>
      <c r="B5" s="47" t="s">
        <v>205</v>
      </c>
      <c r="C5" s="132"/>
      <c r="D5" s="47" t="s">
        <v>86</v>
      </c>
      <c r="E5" s="132"/>
      <c r="F5" s="47"/>
      <c r="G5" s="48" t="s">
        <v>87</v>
      </c>
      <c r="H5" s="49">
        <v>1</v>
      </c>
      <c r="I5" s="50" t="s">
        <v>88</v>
      </c>
      <c r="J5" s="50"/>
      <c r="K5" s="50"/>
      <c r="L5" s="47" t="s">
        <v>89</v>
      </c>
      <c r="N5" s="51">
        <v>4300</v>
      </c>
      <c r="O5" s="51"/>
      <c r="P5" s="48" t="s">
        <v>90</v>
      </c>
      <c r="Q5" s="33"/>
      <c r="R5" s="33"/>
    </row>
    <row r="6" spans="1:19" ht="19.5" customHeight="1">
      <c r="A6" s="47"/>
      <c r="B6" s="47"/>
      <c r="C6" s="132"/>
      <c r="D6" s="132"/>
      <c r="E6" s="132"/>
      <c r="F6" s="132"/>
      <c r="G6" s="132"/>
      <c r="H6" s="47"/>
      <c r="I6" s="47"/>
      <c r="K6" s="132"/>
      <c r="L6" s="47" t="s">
        <v>91</v>
      </c>
      <c r="N6" s="87">
        <v>83</v>
      </c>
      <c r="O6" s="87"/>
      <c r="P6" s="48" t="s">
        <v>265</v>
      </c>
      <c r="Q6" s="33"/>
      <c r="R6" s="33"/>
    </row>
    <row r="7" spans="1:19" ht="21" customHeight="1">
      <c r="A7" s="37" t="s">
        <v>12</v>
      </c>
      <c r="B7" s="24">
        <f>M10</f>
        <v>1.2073229166666666E-2</v>
      </c>
      <c r="C7" s="133"/>
      <c r="D7" s="133"/>
      <c r="E7" s="133"/>
      <c r="F7" s="133"/>
      <c r="G7" s="133"/>
      <c r="H7" s="133"/>
      <c r="I7" s="36"/>
      <c r="J7" s="36"/>
      <c r="K7" s="36"/>
      <c r="L7" s="131" t="s">
        <v>264</v>
      </c>
      <c r="M7" s="36"/>
      <c r="N7" s="36"/>
      <c r="O7" s="36"/>
      <c r="P7" s="36"/>
    </row>
    <row r="8" spans="1:19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  <c r="P8" s="53" t="s">
        <v>181</v>
      </c>
    </row>
    <row r="9" spans="1:19" s="67" customFormat="1" ht="15" customHeight="1">
      <c r="A9" s="59">
        <v>1</v>
      </c>
      <c r="B9" s="60">
        <v>111</v>
      </c>
      <c r="C9" s="61" t="s">
        <v>39</v>
      </c>
      <c r="D9" s="59">
        <v>1984</v>
      </c>
      <c r="E9" s="62" t="s">
        <v>107</v>
      </c>
      <c r="F9" s="68" t="s">
        <v>75</v>
      </c>
      <c r="G9" s="69" t="s">
        <v>72</v>
      </c>
      <c r="H9" s="42">
        <v>1.2148148148148146E-2</v>
      </c>
      <c r="I9" s="46">
        <f t="shared" ref="I9:I20" si="0">H9-$H$9</f>
        <v>0</v>
      </c>
      <c r="J9" s="65">
        <f t="shared" ref="J9:J20" si="1">$N$5/(H9*24000)</f>
        <v>14.748475609756101</v>
      </c>
      <c r="K9" s="75" t="s">
        <v>129</v>
      </c>
      <c r="L9" s="65">
        <v>0.95</v>
      </c>
      <c r="M9" s="42">
        <f t="shared" ref="M9:M20" si="2">H9*L9</f>
        <v>1.1540740740740739E-2</v>
      </c>
      <c r="N9" s="52" t="s">
        <v>136</v>
      </c>
      <c r="O9" s="74" t="s">
        <v>129</v>
      </c>
      <c r="P9" s="100"/>
    </row>
    <row r="10" spans="1:19" s="67" customFormat="1" ht="15" customHeight="1">
      <c r="A10" s="59">
        <v>4</v>
      </c>
      <c r="B10" s="60">
        <v>969</v>
      </c>
      <c r="C10" s="61" t="s">
        <v>50</v>
      </c>
      <c r="D10" s="59">
        <v>1999</v>
      </c>
      <c r="E10" s="62"/>
      <c r="F10" s="68" t="s">
        <v>93</v>
      </c>
      <c r="G10" s="64" t="s">
        <v>74</v>
      </c>
      <c r="H10" s="42">
        <v>1.3414699074074074E-2</v>
      </c>
      <c r="I10" s="46">
        <f t="shared" si="0"/>
        <v>1.2665509259259279E-3</v>
      </c>
      <c r="J10" s="65">
        <f t="shared" si="1"/>
        <v>13.355995962140755</v>
      </c>
      <c r="K10" s="75">
        <v>3</v>
      </c>
      <c r="L10" s="65">
        <v>0.9</v>
      </c>
      <c r="M10" s="42">
        <f t="shared" si="2"/>
        <v>1.2073229166666666E-2</v>
      </c>
      <c r="N10" s="52">
        <f t="shared" ref="N10:N20" si="3">1000*(2*$B$7/M10-1)</f>
        <v>1000</v>
      </c>
      <c r="O10" s="74">
        <v>1</v>
      </c>
      <c r="P10" s="74"/>
    </row>
    <row r="11" spans="1:19" s="67" customFormat="1" ht="15" customHeight="1">
      <c r="A11" s="59">
        <v>2</v>
      </c>
      <c r="B11" s="60">
        <v>11123</v>
      </c>
      <c r="C11" s="61" t="s">
        <v>2</v>
      </c>
      <c r="D11" s="59">
        <v>1985</v>
      </c>
      <c r="E11" s="62" t="s">
        <v>107</v>
      </c>
      <c r="F11" s="68" t="s">
        <v>73</v>
      </c>
      <c r="G11" s="69" t="s">
        <v>72</v>
      </c>
      <c r="H11" s="42">
        <v>1.3130555555555557E-2</v>
      </c>
      <c r="I11" s="46">
        <f t="shared" si="0"/>
        <v>9.82407407407411E-4</v>
      </c>
      <c r="J11" s="65">
        <f t="shared" si="1"/>
        <v>13.645017981806641</v>
      </c>
      <c r="K11" s="75">
        <v>1</v>
      </c>
      <c r="L11" s="65">
        <v>0.95</v>
      </c>
      <c r="M11" s="42">
        <f t="shared" si="2"/>
        <v>1.2474027777777778E-2</v>
      </c>
      <c r="N11" s="52">
        <f t="shared" si="3"/>
        <v>935.73870152427799</v>
      </c>
      <c r="O11" s="74">
        <v>2</v>
      </c>
      <c r="P11" s="100"/>
    </row>
    <row r="12" spans="1:19" s="67" customFormat="1" ht="15" customHeight="1">
      <c r="A12" s="59">
        <v>3</v>
      </c>
      <c r="B12" s="60">
        <v>11</v>
      </c>
      <c r="C12" s="61" t="s">
        <v>39</v>
      </c>
      <c r="D12" s="59">
        <v>1984</v>
      </c>
      <c r="E12" s="62" t="s">
        <v>107</v>
      </c>
      <c r="F12" s="68" t="s">
        <v>75</v>
      </c>
      <c r="G12" s="69" t="s">
        <v>72</v>
      </c>
      <c r="H12" s="42">
        <v>1.3355324074074073E-2</v>
      </c>
      <c r="I12" s="46">
        <f t="shared" si="0"/>
        <v>1.2071759259259275E-3</v>
      </c>
      <c r="J12" s="65">
        <f t="shared" si="1"/>
        <v>13.415373949215704</v>
      </c>
      <c r="K12" s="75">
        <v>2</v>
      </c>
      <c r="L12" s="65">
        <v>0.95</v>
      </c>
      <c r="M12" s="42">
        <f t="shared" si="2"/>
        <v>1.268755787037037E-2</v>
      </c>
      <c r="N12" s="52">
        <f t="shared" si="3"/>
        <v>903.16044900360782</v>
      </c>
      <c r="O12" s="74">
        <v>3</v>
      </c>
      <c r="P12" s="100"/>
    </row>
    <row r="13" spans="1:19" s="67" customFormat="1" ht="15" customHeight="1">
      <c r="A13" s="59">
        <v>5</v>
      </c>
      <c r="B13" s="40">
        <v>107</v>
      </c>
      <c r="C13" s="41" t="s">
        <v>149</v>
      </c>
      <c r="D13" s="39">
        <v>1993</v>
      </c>
      <c r="E13" s="39"/>
      <c r="F13" s="68" t="s">
        <v>75</v>
      </c>
      <c r="G13" s="64" t="s">
        <v>274</v>
      </c>
      <c r="H13" s="42">
        <v>1.3674189814814816E-2</v>
      </c>
      <c r="I13" s="46">
        <f t="shared" si="0"/>
        <v>1.5260416666666703E-3</v>
      </c>
      <c r="J13" s="65">
        <f t="shared" si="1"/>
        <v>13.102543484701002</v>
      </c>
      <c r="K13" s="75">
        <v>4</v>
      </c>
      <c r="L13" s="65">
        <v>1</v>
      </c>
      <c r="M13" s="42">
        <f t="shared" si="2"/>
        <v>1.3674189814814816E-2</v>
      </c>
      <c r="N13" s="52">
        <f t="shared" si="3"/>
        <v>765.84197384569791</v>
      </c>
      <c r="O13" s="74">
        <v>4</v>
      </c>
      <c r="P13" s="108"/>
    </row>
    <row r="14" spans="1:19" s="67" customFormat="1" ht="15" customHeight="1">
      <c r="A14" s="59">
        <v>7</v>
      </c>
      <c r="B14" s="60">
        <v>1263</v>
      </c>
      <c r="C14" s="61" t="s">
        <v>8</v>
      </c>
      <c r="D14" s="59">
        <v>1981</v>
      </c>
      <c r="E14" s="59" t="s">
        <v>71</v>
      </c>
      <c r="F14" s="68" t="s">
        <v>73</v>
      </c>
      <c r="G14" s="64" t="s">
        <v>74</v>
      </c>
      <c r="H14" s="42">
        <v>1.5066087962962963E-2</v>
      </c>
      <c r="I14" s="46">
        <f t="shared" si="0"/>
        <v>2.9179398148148177E-3</v>
      </c>
      <c r="J14" s="65">
        <f t="shared" si="1"/>
        <v>11.892049688486683</v>
      </c>
      <c r="K14" s="75">
        <v>6</v>
      </c>
      <c r="L14" s="65">
        <v>0.95</v>
      </c>
      <c r="M14" s="42">
        <f t="shared" si="2"/>
        <v>1.4312783564814814E-2</v>
      </c>
      <c r="N14" s="52">
        <f t="shared" si="3"/>
        <v>687.05536725174056</v>
      </c>
      <c r="O14" s="74">
        <v>5</v>
      </c>
      <c r="P14" s="74"/>
    </row>
    <row r="15" spans="1:19" s="67" customFormat="1" ht="15" customHeight="1">
      <c r="A15" s="59">
        <v>11</v>
      </c>
      <c r="B15" s="40">
        <v>10</v>
      </c>
      <c r="C15" s="41" t="s">
        <v>42</v>
      </c>
      <c r="D15" s="39">
        <v>1942</v>
      </c>
      <c r="E15" s="39" t="s">
        <v>71</v>
      </c>
      <c r="F15" s="45" t="s">
        <v>78</v>
      </c>
      <c r="G15" s="43" t="s">
        <v>79</v>
      </c>
      <c r="H15" s="42">
        <v>1.8482638888888889E-2</v>
      </c>
      <c r="I15" s="46">
        <f t="shared" si="0"/>
        <v>6.334490740740743E-3</v>
      </c>
      <c r="J15" s="65">
        <f t="shared" si="1"/>
        <v>9.6937817020477173</v>
      </c>
      <c r="K15" s="75">
        <v>10</v>
      </c>
      <c r="L15" s="65">
        <v>0.8</v>
      </c>
      <c r="M15" s="42">
        <f t="shared" si="2"/>
        <v>1.4786111111111111E-2</v>
      </c>
      <c r="N15" s="52">
        <f t="shared" si="3"/>
        <v>633.04997182040188</v>
      </c>
      <c r="O15" s="74">
        <v>6</v>
      </c>
      <c r="P15" s="74"/>
    </row>
    <row r="16" spans="1:19" s="67" customFormat="1" ht="15" customHeight="1">
      <c r="A16" s="59">
        <v>6</v>
      </c>
      <c r="B16" s="60">
        <v>838</v>
      </c>
      <c r="C16" s="61" t="s">
        <v>131</v>
      </c>
      <c r="D16" s="59">
        <v>1968</v>
      </c>
      <c r="E16" s="62"/>
      <c r="F16" s="68" t="s">
        <v>130</v>
      </c>
      <c r="G16" s="64" t="s">
        <v>74</v>
      </c>
      <c r="H16" s="42">
        <v>1.5053472222222223E-2</v>
      </c>
      <c r="I16" s="46">
        <f t="shared" si="0"/>
        <v>2.9053240740740775E-3</v>
      </c>
      <c r="J16" s="65">
        <f t="shared" si="1"/>
        <v>11.902015961618304</v>
      </c>
      <c r="K16" s="75">
        <v>5</v>
      </c>
      <c r="L16" s="65">
        <v>1</v>
      </c>
      <c r="M16" s="42">
        <f t="shared" si="2"/>
        <v>1.5053472222222223E-2</v>
      </c>
      <c r="N16" s="52">
        <f t="shared" si="3"/>
        <v>604.04576279005369</v>
      </c>
      <c r="O16" s="74">
        <v>7</v>
      </c>
      <c r="P16" s="108"/>
    </row>
    <row r="17" spans="1:16" s="67" customFormat="1" ht="15" customHeight="1">
      <c r="A17" s="59">
        <v>9</v>
      </c>
      <c r="B17" s="40">
        <v>103</v>
      </c>
      <c r="C17" s="41" t="s">
        <v>61</v>
      </c>
      <c r="D17" s="39">
        <v>1990</v>
      </c>
      <c r="E17" s="39" t="s">
        <v>71</v>
      </c>
      <c r="F17" s="68" t="s">
        <v>75</v>
      </c>
      <c r="G17" s="64" t="s">
        <v>74</v>
      </c>
      <c r="H17" s="42">
        <v>1.6190972222222221E-2</v>
      </c>
      <c r="I17" s="46">
        <f t="shared" si="0"/>
        <v>4.0428240740740754E-3</v>
      </c>
      <c r="J17" s="65">
        <f t="shared" si="1"/>
        <v>11.065837443705769</v>
      </c>
      <c r="K17" s="75">
        <v>8</v>
      </c>
      <c r="L17" s="65">
        <v>0.95</v>
      </c>
      <c r="M17" s="42">
        <f t="shared" si="2"/>
        <v>1.538142361111111E-2</v>
      </c>
      <c r="N17" s="52">
        <f t="shared" si="3"/>
        <v>569.84548009526281</v>
      </c>
      <c r="O17" s="74">
        <v>8</v>
      </c>
      <c r="P17" s="108"/>
    </row>
    <row r="18" spans="1:16" s="67" customFormat="1" ht="15" customHeight="1">
      <c r="A18" s="59">
        <v>10</v>
      </c>
      <c r="B18" s="40">
        <v>13</v>
      </c>
      <c r="C18" s="41" t="s">
        <v>273</v>
      </c>
      <c r="D18" s="39">
        <v>1990</v>
      </c>
      <c r="E18" s="39"/>
      <c r="F18" s="68" t="s">
        <v>75</v>
      </c>
      <c r="G18" s="64" t="s">
        <v>274</v>
      </c>
      <c r="H18" s="42">
        <v>1.620347222222222E-2</v>
      </c>
      <c r="I18" s="46">
        <f t="shared" si="0"/>
        <v>4.055324074074074E-3</v>
      </c>
      <c r="J18" s="65">
        <f t="shared" si="1"/>
        <v>11.057300818583125</v>
      </c>
      <c r="K18" s="75">
        <v>9</v>
      </c>
      <c r="L18" s="65">
        <v>0.95</v>
      </c>
      <c r="M18" s="42">
        <f t="shared" si="2"/>
        <v>1.5393298611111108E-2</v>
      </c>
      <c r="N18" s="52">
        <f t="shared" si="3"/>
        <v>568.63443913860442</v>
      </c>
      <c r="O18" s="74">
        <v>9</v>
      </c>
      <c r="P18" s="108"/>
    </row>
    <row r="19" spans="1:16" s="67" customFormat="1" ht="15" customHeight="1">
      <c r="A19" s="59">
        <v>8</v>
      </c>
      <c r="B19" s="60">
        <v>106</v>
      </c>
      <c r="C19" s="61" t="s">
        <v>94</v>
      </c>
      <c r="D19" s="59">
        <v>1979</v>
      </c>
      <c r="E19" s="59"/>
      <c r="F19" s="68" t="s">
        <v>75</v>
      </c>
      <c r="G19" s="64" t="s">
        <v>77</v>
      </c>
      <c r="H19" s="42">
        <v>1.6002546296296296E-2</v>
      </c>
      <c r="I19" s="46">
        <f t="shared" si="0"/>
        <v>3.8543981481481502E-3</v>
      </c>
      <c r="J19" s="65">
        <f t="shared" si="1"/>
        <v>11.196134874368951</v>
      </c>
      <c r="K19" s="75">
        <v>7</v>
      </c>
      <c r="L19" s="65">
        <v>1</v>
      </c>
      <c r="M19" s="42">
        <f t="shared" si="2"/>
        <v>1.6002546296296296E-2</v>
      </c>
      <c r="N19" s="52">
        <f t="shared" si="3"/>
        <v>508.91351202788917</v>
      </c>
      <c r="O19" s="74">
        <v>10</v>
      </c>
      <c r="P19" s="74"/>
    </row>
    <row r="20" spans="1:16" s="67" customFormat="1" ht="15" customHeight="1">
      <c r="A20" s="59">
        <v>12</v>
      </c>
      <c r="B20" s="60">
        <v>15</v>
      </c>
      <c r="C20" s="61" t="s">
        <v>275</v>
      </c>
      <c r="D20" s="59">
        <v>1989</v>
      </c>
      <c r="E20" s="62"/>
      <c r="F20" s="68" t="s">
        <v>75</v>
      </c>
      <c r="G20" s="64" t="s">
        <v>256</v>
      </c>
      <c r="H20" s="42">
        <v>1.9158680555555554E-2</v>
      </c>
      <c r="I20" s="46">
        <f t="shared" si="0"/>
        <v>7.010532407407408E-3</v>
      </c>
      <c r="J20" s="65">
        <f t="shared" si="1"/>
        <v>9.3517226380557119</v>
      </c>
      <c r="K20" s="75">
        <v>11</v>
      </c>
      <c r="L20" s="65">
        <v>0.95</v>
      </c>
      <c r="M20" s="42">
        <f t="shared" si="2"/>
        <v>1.8200746527777777E-2</v>
      </c>
      <c r="N20" s="52">
        <f t="shared" si="3"/>
        <v>326.67406232383246</v>
      </c>
      <c r="O20" s="74">
        <v>11</v>
      </c>
      <c r="P20" s="100"/>
    </row>
    <row r="21" spans="1:16" s="67" customFormat="1" ht="15" customHeight="1">
      <c r="A21" s="59">
        <v>13</v>
      </c>
      <c r="B21" s="40">
        <v>12</v>
      </c>
      <c r="C21" s="61" t="s">
        <v>53</v>
      </c>
      <c r="D21" s="59">
        <v>1972</v>
      </c>
      <c r="E21" s="62"/>
      <c r="F21" s="68" t="s">
        <v>101</v>
      </c>
      <c r="G21" s="64" t="s">
        <v>74</v>
      </c>
      <c r="H21" s="42" t="s">
        <v>175</v>
      </c>
      <c r="I21" s="46"/>
      <c r="J21" s="65"/>
      <c r="K21" s="75"/>
      <c r="L21" s="65">
        <v>0.95</v>
      </c>
      <c r="M21" s="42"/>
      <c r="N21" s="52"/>
      <c r="O21" s="74"/>
      <c r="P21" s="108"/>
    </row>
    <row r="22" spans="1:16" s="67" customFormat="1" ht="15" customHeight="1">
      <c r="A22" s="59">
        <v>14</v>
      </c>
      <c r="B22" s="40">
        <v>9</v>
      </c>
      <c r="C22" s="44" t="s">
        <v>43</v>
      </c>
      <c r="D22" s="39">
        <v>2007</v>
      </c>
      <c r="E22" s="39"/>
      <c r="F22" s="68" t="s">
        <v>75</v>
      </c>
      <c r="G22" s="69" t="s">
        <v>72</v>
      </c>
      <c r="H22" s="42" t="s">
        <v>175</v>
      </c>
      <c r="I22" s="46"/>
      <c r="J22" s="65"/>
      <c r="K22" s="75"/>
      <c r="L22" s="65">
        <v>0.8</v>
      </c>
      <c r="M22" s="42"/>
      <c r="N22" s="52"/>
      <c r="O22" s="74"/>
      <c r="P22" s="108"/>
    </row>
    <row r="23" spans="1:16" s="67" customFormat="1" ht="15" customHeight="1">
      <c r="A23" s="59">
        <v>15</v>
      </c>
      <c r="B23" s="40">
        <v>121</v>
      </c>
      <c r="C23" s="61" t="s">
        <v>15</v>
      </c>
      <c r="D23" s="59">
        <v>1998</v>
      </c>
      <c r="E23" s="59" t="s">
        <v>80</v>
      </c>
      <c r="F23" s="63" t="s">
        <v>75</v>
      </c>
      <c r="G23" s="64" t="s">
        <v>74</v>
      </c>
      <c r="H23" s="42" t="s">
        <v>175</v>
      </c>
      <c r="I23" s="46"/>
      <c r="J23" s="65"/>
      <c r="K23" s="75"/>
      <c r="L23" s="65">
        <v>0.95</v>
      </c>
      <c r="M23" s="42"/>
      <c r="N23" s="52"/>
      <c r="O23" s="74"/>
      <c r="P23" s="108"/>
    </row>
    <row r="24" spans="1:16" ht="6.75" customHeight="1"/>
    <row r="25" spans="1:16">
      <c r="B25" s="30" t="s">
        <v>55</v>
      </c>
    </row>
    <row r="26" spans="1:16" ht="27" customHeight="1">
      <c r="A26" s="170" t="s">
        <v>56</v>
      </c>
      <c r="B26" s="171"/>
      <c r="C26" s="134" t="s">
        <v>57</v>
      </c>
      <c r="D26" s="54" t="s">
        <v>58</v>
      </c>
      <c r="E26" s="135" t="s">
        <v>92</v>
      </c>
      <c r="F26" s="54" t="s">
        <v>59</v>
      </c>
      <c r="G26" s="54" t="s">
        <v>116</v>
      </c>
      <c r="H26" s="195" t="s">
        <v>60</v>
      </c>
      <c r="I26" s="194"/>
      <c r="J26" s="194"/>
      <c r="K26" s="194"/>
      <c r="L26" s="194"/>
      <c r="M26" s="194"/>
    </row>
    <row r="27" spans="1:16" ht="15" customHeight="1">
      <c r="A27" s="196">
        <v>43037</v>
      </c>
      <c r="B27" s="197"/>
      <c r="C27" s="125" t="s">
        <v>266</v>
      </c>
      <c r="D27" s="202" t="s">
        <v>267</v>
      </c>
      <c r="E27" s="210">
        <v>0.74</v>
      </c>
      <c r="F27" s="207" t="s">
        <v>268</v>
      </c>
      <c r="G27" s="207" t="s">
        <v>249</v>
      </c>
      <c r="H27" s="178" t="s">
        <v>269</v>
      </c>
      <c r="I27" s="194"/>
      <c r="J27" s="194"/>
      <c r="K27" s="194"/>
      <c r="L27" s="194"/>
      <c r="M27" s="194"/>
    </row>
    <row r="28" spans="1:16" ht="15" customHeight="1">
      <c r="A28" s="198"/>
      <c r="B28" s="199"/>
      <c r="C28" s="125" t="s">
        <v>270</v>
      </c>
      <c r="D28" s="203"/>
      <c r="E28" s="211"/>
      <c r="F28" s="208"/>
      <c r="G28" s="208"/>
      <c r="H28" s="194"/>
      <c r="I28" s="194"/>
      <c r="J28" s="194"/>
      <c r="K28" s="194"/>
      <c r="L28" s="194"/>
      <c r="M28" s="194"/>
    </row>
    <row r="29" spans="1:16" ht="15" customHeight="1">
      <c r="A29" s="200"/>
      <c r="B29" s="201"/>
      <c r="C29" s="125" t="s">
        <v>271</v>
      </c>
      <c r="D29" s="203"/>
      <c r="E29" s="212"/>
      <c r="F29" s="209"/>
      <c r="G29" s="209"/>
      <c r="H29" s="194"/>
      <c r="I29" s="194"/>
      <c r="J29" s="194"/>
      <c r="K29" s="194"/>
      <c r="L29" s="194"/>
      <c r="M29" s="194"/>
    </row>
    <row r="30" spans="1:16" ht="16.5" customHeight="1">
      <c r="I30" s="36"/>
      <c r="J30" s="36"/>
      <c r="K30" s="36"/>
      <c r="L30" s="36"/>
    </row>
    <row r="31" spans="1:16" ht="39.75" customHeight="1">
      <c r="A31" s="156" t="s">
        <v>272</v>
      </c>
      <c r="B31" s="155"/>
      <c r="C31" s="155"/>
      <c r="D31" s="155"/>
      <c r="E31" s="155"/>
      <c r="F31" s="155"/>
      <c r="G31" s="155"/>
      <c r="H31" s="133"/>
      <c r="I31" s="90"/>
      <c r="J31" s="36"/>
      <c r="K31" s="36"/>
      <c r="L31" s="36"/>
    </row>
    <row r="32" spans="1:16">
      <c r="A32" s="36"/>
      <c r="B32" s="36"/>
      <c r="C32" s="36"/>
      <c r="D32" s="36"/>
      <c r="E32" s="36"/>
      <c r="F32" s="36"/>
      <c r="G32" s="36"/>
      <c r="H32" s="36"/>
      <c r="J32" s="36"/>
      <c r="K32" s="36"/>
      <c r="L32" s="36"/>
    </row>
  </sheetData>
  <autoFilter ref="A8:P8">
    <filterColumn colId="14"/>
    <sortState ref="A9:P23">
      <sortCondition ref="M8"/>
    </sortState>
  </autoFilter>
  <mergeCells count="13">
    <mergeCell ref="H27:M29"/>
    <mergeCell ref="A1:P1"/>
    <mergeCell ref="A2:P2"/>
    <mergeCell ref="A3:P3"/>
    <mergeCell ref="A4:P4"/>
    <mergeCell ref="A26:B26"/>
    <mergeCell ref="H26:M26"/>
    <mergeCell ref="A31:G31"/>
    <mergeCell ref="A27:B29"/>
    <mergeCell ref="D27:D29"/>
    <mergeCell ref="E27:E29"/>
    <mergeCell ref="F27:F29"/>
    <mergeCell ref="G27:G29"/>
  </mergeCells>
  <pageMargins left="0.31496062992125984" right="0.31496062992125984" top="0.15748031496062992" bottom="0.15748031496062992" header="0" footer="0"/>
  <pageSetup paperSize="9" scale="81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BreakPreview" topLeftCell="A7" zoomScaleNormal="70" zoomScaleSheetLayoutView="100" workbookViewId="0">
      <selection activeCell="P15" sqref="P15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8.285156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1.7109375" customWidth="1"/>
  </cols>
  <sheetData>
    <row r="1" spans="1:19" ht="17.25" customHeight="1">
      <c r="A1" s="158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33"/>
      <c r="R1" s="33"/>
    </row>
    <row r="2" spans="1:19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33"/>
      <c r="R2" s="33"/>
    </row>
    <row r="3" spans="1:19" ht="18.75">
      <c r="A3" s="164" t="s">
        <v>262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33"/>
      <c r="R3" s="33"/>
      <c r="S3" s="33"/>
    </row>
    <row r="4" spans="1:19" ht="19.5" customHeight="1">
      <c r="A4" s="167" t="s">
        <v>263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33"/>
      <c r="R4" s="33"/>
    </row>
    <row r="5" spans="1:19" ht="15.75" customHeight="1">
      <c r="A5" s="47" t="s">
        <v>217</v>
      </c>
      <c r="B5" s="47" t="s">
        <v>218</v>
      </c>
      <c r="C5" s="132"/>
      <c r="D5" s="47" t="s">
        <v>86</v>
      </c>
      <c r="E5" s="132"/>
      <c r="F5" s="47"/>
      <c r="G5" s="48" t="s">
        <v>87</v>
      </c>
      <c r="H5" s="49">
        <v>1</v>
      </c>
      <c r="I5" s="50" t="s">
        <v>88</v>
      </c>
      <c r="J5" s="50"/>
      <c r="K5" s="50"/>
      <c r="L5" s="47" t="s">
        <v>89</v>
      </c>
      <c r="N5" s="51">
        <v>4300</v>
      </c>
      <c r="O5" s="51"/>
      <c r="P5" s="48" t="s">
        <v>90</v>
      </c>
      <c r="Q5" s="33"/>
      <c r="R5" s="33"/>
    </row>
    <row r="6" spans="1:19" ht="19.5" customHeight="1">
      <c r="A6" s="47"/>
      <c r="B6" s="47"/>
      <c r="C6" s="132"/>
      <c r="D6" s="132"/>
      <c r="E6" s="132"/>
      <c r="F6" s="132"/>
      <c r="G6" s="132"/>
      <c r="H6" s="47"/>
      <c r="I6" s="47"/>
      <c r="K6" s="132"/>
      <c r="L6" s="47" t="s">
        <v>91</v>
      </c>
      <c r="N6" s="87">
        <v>83</v>
      </c>
      <c r="O6" s="87"/>
      <c r="P6" s="48" t="s">
        <v>265</v>
      </c>
      <c r="Q6" s="33"/>
      <c r="R6" s="33"/>
    </row>
    <row r="7" spans="1:19" ht="21" customHeight="1">
      <c r="A7" s="37" t="s">
        <v>12</v>
      </c>
      <c r="B7" s="24">
        <f>M9</f>
        <v>7.2730208333333327E-3</v>
      </c>
      <c r="C7" s="133"/>
      <c r="D7" s="133"/>
      <c r="E7" s="133"/>
      <c r="F7" s="133"/>
      <c r="G7" s="133"/>
      <c r="H7" s="133"/>
      <c r="I7" s="36"/>
      <c r="J7" s="36"/>
      <c r="K7" s="36"/>
      <c r="L7" s="131" t="s">
        <v>264</v>
      </c>
      <c r="M7" s="36"/>
      <c r="N7" s="36"/>
      <c r="O7" s="36"/>
      <c r="P7" s="36"/>
    </row>
    <row r="8" spans="1:19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  <c r="P8" s="53" t="s">
        <v>181</v>
      </c>
    </row>
    <row r="9" spans="1:19" s="67" customFormat="1" ht="15" customHeight="1">
      <c r="A9" s="59">
        <v>1</v>
      </c>
      <c r="B9" s="60">
        <v>66</v>
      </c>
      <c r="C9" s="61" t="s">
        <v>3</v>
      </c>
      <c r="D9" s="59">
        <v>1966</v>
      </c>
      <c r="E9" s="62" t="s">
        <v>76</v>
      </c>
      <c r="F9" s="63" t="s">
        <v>93</v>
      </c>
      <c r="G9" s="64" t="s">
        <v>74</v>
      </c>
      <c r="H9" s="42">
        <v>8.0811342592592584E-3</v>
      </c>
      <c r="I9" s="46">
        <f t="shared" ref="I9:I20" si="0">H9-$H$9</f>
        <v>0</v>
      </c>
      <c r="J9" s="65">
        <f t="shared" ref="J9:J20" si="1">$N$5/(H9*24000)</f>
        <v>22.170980077627078</v>
      </c>
      <c r="K9" s="75">
        <v>1</v>
      </c>
      <c r="L9" s="65">
        <v>0.9</v>
      </c>
      <c r="M9" s="42">
        <f t="shared" ref="M9:M20" si="2">H9*L9</f>
        <v>7.2730208333333327E-3</v>
      </c>
      <c r="N9" s="52">
        <f>1000*(2*$B$7/M9-1)</f>
        <v>1000</v>
      </c>
      <c r="O9" s="74">
        <v>1</v>
      </c>
      <c r="P9" s="74"/>
    </row>
    <row r="10" spans="1:19" s="67" customFormat="1" ht="15" customHeight="1">
      <c r="A10" s="59">
        <v>4</v>
      </c>
      <c r="B10" s="60">
        <v>14</v>
      </c>
      <c r="C10" s="61" t="s">
        <v>3</v>
      </c>
      <c r="D10" s="59">
        <v>1966</v>
      </c>
      <c r="E10" s="62" t="s">
        <v>76</v>
      </c>
      <c r="F10" s="63" t="s">
        <v>93</v>
      </c>
      <c r="G10" s="64" t="s">
        <v>74</v>
      </c>
      <c r="H10" s="42">
        <v>8.6002314814814813E-3</v>
      </c>
      <c r="I10" s="46">
        <f t="shared" si="0"/>
        <v>5.1909722222222288E-4</v>
      </c>
      <c r="J10" s="65">
        <f t="shared" si="1"/>
        <v>20.832772589023769</v>
      </c>
      <c r="K10" s="75" t="s">
        <v>129</v>
      </c>
      <c r="L10" s="65">
        <v>0.9</v>
      </c>
      <c r="M10" s="42">
        <f t="shared" si="2"/>
        <v>7.7402083333333333E-3</v>
      </c>
      <c r="N10" s="52" t="s">
        <v>136</v>
      </c>
      <c r="O10" s="74" t="s">
        <v>129</v>
      </c>
      <c r="P10" s="74"/>
    </row>
    <row r="11" spans="1:19" s="67" customFormat="1" ht="15" customHeight="1">
      <c r="A11" s="59">
        <v>2</v>
      </c>
      <c r="B11" s="60">
        <v>263</v>
      </c>
      <c r="C11" s="61" t="s">
        <v>8</v>
      </c>
      <c r="D11" s="59">
        <v>1981</v>
      </c>
      <c r="E11" s="59" t="s">
        <v>71</v>
      </c>
      <c r="F11" s="68" t="s">
        <v>73</v>
      </c>
      <c r="G11" s="64" t="s">
        <v>74</v>
      </c>
      <c r="H11" s="42">
        <v>8.2682870370370375E-3</v>
      </c>
      <c r="I11" s="46">
        <f t="shared" si="0"/>
        <v>1.8715277777777914E-4</v>
      </c>
      <c r="J11" s="65">
        <f t="shared" si="1"/>
        <v>21.669139673563087</v>
      </c>
      <c r="K11" s="75">
        <v>2</v>
      </c>
      <c r="L11" s="65">
        <v>0.95</v>
      </c>
      <c r="M11" s="42">
        <f t="shared" si="2"/>
        <v>7.8548726851851852E-3</v>
      </c>
      <c r="N11" s="52">
        <f t="shared" ref="N11:N20" si="3">1000*(2*$B$7/M11-1)</f>
        <v>851.8494506093615</v>
      </c>
      <c r="O11" s="74">
        <v>2</v>
      </c>
      <c r="P11" s="74"/>
    </row>
    <row r="12" spans="1:19" s="67" customFormat="1" ht="15" customHeight="1">
      <c r="A12" s="59">
        <v>3</v>
      </c>
      <c r="B12" s="60">
        <v>924</v>
      </c>
      <c r="C12" s="61" t="s">
        <v>13</v>
      </c>
      <c r="D12" s="59">
        <v>1988</v>
      </c>
      <c r="E12" s="62"/>
      <c r="F12" s="63" t="s">
        <v>93</v>
      </c>
      <c r="G12" s="64" t="s">
        <v>74</v>
      </c>
      <c r="H12" s="42">
        <v>8.3050925925925931E-3</v>
      </c>
      <c r="I12" s="46">
        <f t="shared" si="0"/>
        <v>2.2395833333333469E-4</v>
      </c>
      <c r="J12" s="65">
        <f t="shared" si="1"/>
        <v>21.573108868944757</v>
      </c>
      <c r="K12" s="75">
        <v>3</v>
      </c>
      <c r="L12" s="65">
        <v>1</v>
      </c>
      <c r="M12" s="42">
        <f t="shared" si="2"/>
        <v>8.3050925925925931E-3</v>
      </c>
      <c r="N12" s="52">
        <f t="shared" si="3"/>
        <v>751.46050504487391</v>
      </c>
      <c r="O12" s="74">
        <v>3</v>
      </c>
      <c r="P12" s="108"/>
    </row>
    <row r="13" spans="1:19" s="67" customFormat="1" ht="15" customHeight="1">
      <c r="A13" s="59">
        <v>7</v>
      </c>
      <c r="B13" s="60">
        <v>1123</v>
      </c>
      <c r="C13" s="61" t="s">
        <v>2</v>
      </c>
      <c r="D13" s="59">
        <v>1985</v>
      </c>
      <c r="E13" s="62" t="s">
        <v>107</v>
      </c>
      <c r="F13" s="68" t="s">
        <v>93</v>
      </c>
      <c r="G13" s="69" t="s">
        <v>72</v>
      </c>
      <c r="H13" s="42">
        <v>9.0048611111111111E-3</v>
      </c>
      <c r="I13" s="46">
        <f t="shared" si="0"/>
        <v>9.2372685185185266E-4</v>
      </c>
      <c r="J13" s="65">
        <f t="shared" si="1"/>
        <v>19.896660754222257</v>
      </c>
      <c r="K13" s="75">
        <v>6</v>
      </c>
      <c r="L13" s="65">
        <v>0.95</v>
      </c>
      <c r="M13" s="42">
        <f t="shared" si="2"/>
        <v>8.5546180555555549E-3</v>
      </c>
      <c r="N13" s="52">
        <f t="shared" si="3"/>
        <v>700.37301165306269</v>
      </c>
      <c r="O13" s="74">
        <v>4</v>
      </c>
      <c r="P13" s="100"/>
    </row>
    <row r="14" spans="1:19" s="67" customFormat="1" ht="15" customHeight="1">
      <c r="A14" s="59">
        <v>8</v>
      </c>
      <c r="B14" s="60">
        <v>4</v>
      </c>
      <c r="C14" s="41" t="s">
        <v>100</v>
      </c>
      <c r="D14" s="39">
        <v>1972</v>
      </c>
      <c r="E14" s="39"/>
      <c r="F14" s="68" t="s">
        <v>93</v>
      </c>
      <c r="G14" s="64" t="s">
        <v>104</v>
      </c>
      <c r="H14" s="42">
        <v>9.0299768518518515E-3</v>
      </c>
      <c r="I14" s="46">
        <f t="shared" si="0"/>
        <v>9.4884259259259314E-4</v>
      </c>
      <c r="J14" s="65">
        <f t="shared" si="1"/>
        <v>19.841320703931096</v>
      </c>
      <c r="K14" s="75">
        <v>7</v>
      </c>
      <c r="L14" s="65">
        <v>0.95</v>
      </c>
      <c r="M14" s="42">
        <f t="shared" si="2"/>
        <v>8.5784780092592588E-3</v>
      </c>
      <c r="N14" s="52">
        <f t="shared" si="3"/>
        <v>695.6436387627574</v>
      </c>
      <c r="O14" s="74">
        <v>5</v>
      </c>
      <c r="P14" s="108"/>
    </row>
    <row r="15" spans="1:19" s="67" customFormat="1" ht="15" customHeight="1">
      <c r="A15" s="59">
        <v>5</v>
      </c>
      <c r="B15" s="60">
        <v>6</v>
      </c>
      <c r="C15" s="61" t="s">
        <v>94</v>
      </c>
      <c r="D15" s="59">
        <v>1979</v>
      </c>
      <c r="E15" s="59"/>
      <c r="F15" s="68" t="s">
        <v>75</v>
      </c>
      <c r="G15" s="64" t="s">
        <v>77</v>
      </c>
      <c r="H15" s="42">
        <v>8.9192129629629639E-3</v>
      </c>
      <c r="I15" s="46">
        <f t="shared" si="0"/>
        <v>8.3807870370370546E-4</v>
      </c>
      <c r="J15" s="65">
        <f t="shared" si="1"/>
        <v>20.087721574835843</v>
      </c>
      <c r="K15" s="75">
        <v>4</v>
      </c>
      <c r="L15" s="65">
        <v>1</v>
      </c>
      <c r="M15" s="42">
        <f t="shared" si="2"/>
        <v>8.9192129629629639E-3</v>
      </c>
      <c r="N15" s="52">
        <f t="shared" si="3"/>
        <v>630.86605590303884</v>
      </c>
      <c r="O15" s="74">
        <v>6</v>
      </c>
      <c r="P15" s="74"/>
    </row>
    <row r="16" spans="1:19" s="67" customFormat="1" ht="15" customHeight="1">
      <c r="A16" s="59">
        <v>6</v>
      </c>
      <c r="B16" s="40">
        <v>7</v>
      </c>
      <c r="C16" s="41" t="s">
        <v>149</v>
      </c>
      <c r="D16" s="39">
        <v>1993</v>
      </c>
      <c r="E16" s="39"/>
      <c r="F16" s="68" t="s">
        <v>75</v>
      </c>
      <c r="G16" s="64" t="s">
        <v>274</v>
      </c>
      <c r="H16" s="42">
        <v>8.9857638888888886E-3</v>
      </c>
      <c r="I16" s="46">
        <f t="shared" si="0"/>
        <v>9.0462962962963023E-4</v>
      </c>
      <c r="J16" s="65">
        <f t="shared" si="1"/>
        <v>19.938946636268788</v>
      </c>
      <c r="K16" s="75">
        <v>5</v>
      </c>
      <c r="L16" s="65">
        <v>1</v>
      </c>
      <c r="M16" s="42">
        <f t="shared" si="2"/>
        <v>8.9857638888888886E-3</v>
      </c>
      <c r="N16" s="52">
        <f t="shared" si="3"/>
        <v>618.78743382665482</v>
      </c>
      <c r="O16" s="74">
        <v>7</v>
      </c>
      <c r="P16" s="108"/>
    </row>
    <row r="17" spans="1:16" s="67" customFormat="1" ht="15" customHeight="1">
      <c r="A17" s="59">
        <v>10</v>
      </c>
      <c r="B17" s="60">
        <v>5</v>
      </c>
      <c r="C17" s="61" t="s">
        <v>48</v>
      </c>
      <c r="D17" s="59">
        <v>2004</v>
      </c>
      <c r="E17" s="62"/>
      <c r="F17" s="68" t="s">
        <v>75</v>
      </c>
      <c r="G17" s="64" t="s">
        <v>74</v>
      </c>
      <c r="H17" s="42">
        <v>1.2891666666666668E-2</v>
      </c>
      <c r="I17" s="46">
        <f t="shared" si="0"/>
        <v>4.8105324074074092E-3</v>
      </c>
      <c r="J17" s="65">
        <f t="shared" si="1"/>
        <v>13.897866839043308</v>
      </c>
      <c r="K17" s="75">
        <v>9</v>
      </c>
      <c r="L17" s="65">
        <v>0.75</v>
      </c>
      <c r="M17" s="42">
        <f t="shared" si="2"/>
        <v>9.6687500000000003E-3</v>
      </c>
      <c r="N17" s="52">
        <f t="shared" si="3"/>
        <v>504.4386985563454</v>
      </c>
      <c r="O17" s="74">
        <v>8</v>
      </c>
      <c r="P17" s="100"/>
    </row>
    <row r="18" spans="1:16" s="67" customFormat="1" ht="15" customHeight="1">
      <c r="A18" s="59">
        <v>9</v>
      </c>
      <c r="B18" s="40">
        <v>8</v>
      </c>
      <c r="C18" s="41" t="s">
        <v>97</v>
      </c>
      <c r="D18" s="39">
        <v>1969</v>
      </c>
      <c r="E18" s="39"/>
      <c r="F18" s="68" t="s">
        <v>75</v>
      </c>
      <c r="G18" s="64" t="s">
        <v>104</v>
      </c>
      <c r="H18" s="42">
        <v>1.1190625000000001E-2</v>
      </c>
      <c r="I18" s="46">
        <f t="shared" si="0"/>
        <v>3.1094907407407425E-3</v>
      </c>
      <c r="J18" s="65">
        <f t="shared" si="1"/>
        <v>16.010425393279341</v>
      </c>
      <c r="K18" s="75">
        <v>8</v>
      </c>
      <c r="L18" s="65">
        <v>1</v>
      </c>
      <c r="M18" s="42">
        <f t="shared" si="2"/>
        <v>1.1190625000000001E-2</v>
      </c>
      <c r="N18" s="52">
        <f t="shared" si="3"/>
        <v>299.8417574234382</v>
      </c>
      <c r="O18" s="74">
        <v>9</v>
      </c>
      <c r="P18" s="108"/>
    </row>
    <row r="19" spans="1:16" s="67" customFormat="1" ht="15" customHeight="1">
      <c r="A19" s="59">
        <v>11</v>
      </c>
      <c r="B19" s="40">
        <v>3</v>
      </c>
      <c r="C19" s="41" t="s">
        <v>61</v>
      </c>
      <c r="D19" s="39">
        <v>1990</v>
      </c>
      <c r="E19" s="39" t="s">
        <v>71</v>
      </c>
      <c r="F19" s="68" t="s">
        <v>75</v>
      </c>
      <c r="G19" s="64" t="s">
        <v>74</v>
      </c>
      <c r="H19" s="42">
        <v>1.3353125E-2</v>
      </c>
      <c r="I19" s="46">
        <f t="shared" si="0"/>
        <v>5.271990740740742E-3</v>
      </c>
      <c r="J19" s="65">
        <f t="shared" si="1"/>
        <v>13.417583274826429</v>
      </c>
      <c r="K19" s="75">
        <v>10</v>
      </c>
      <c r="L19" s="65">
        <v>0.95</v>
      </c>
      <c r="M19" s="42">
        <f t="shared" si="2"/>
        <v>1.268546875E-2</v>
      </c>
      <c r="N19" s="52">
        <f t="shared" si="3"/>
        <v>146.66962280496466</v>
      </c>
      <c r="O19" s="74">
        <v>10</v>
      </c>
      <c r="P19" s="108"/>
    </row>
    <row r="20" spans="1:16" s="67" customFormat="1" ht="15" customHeight="1">
      <c r="A20" s="59">
        <v>12</v>
      </c>
      <c r="B20" s="40">
        <v>1</v>
      </c>
      <c r="C20" s="41" t="s">
        <v>230</v>
      </c>
      <c r="D20" s="39">
        <v>2003</v>
      </c>
      <c r="E20" s="39" t="s">
        <v>231</v>
      </c>
      <c r="F20" s="68" t="s">
        <v>75</v>
      </c>
      <c r="G20" s="64" t="s">
        <v>104</v>
      </c>
      <c r="H20" s="42">
        <v>1.8455671296296296E-2</v>
      </c>
      <c r="I20" s="46">
        <f t="shared" si="0"/>
        <v>1.0374537037037038E-2</v>
      </c>
      <c r="J20" s="65">
        <f t="shared" si="1"/>
        <v>9.70794634290122</v>
      </c>
      <c r="K20" s="75">
        <v>11</v>
      </c>
      <c r="L20" s="65">
        <v>0.75</v>
      </c>
      <c r="M20" s="42">
        <f t="shared" si="2"/>
        <v>1.3841753472222221E-2</v>
      </c>
      <c r="N20" s="52">
        <f t="shared" si="3"/>
        <v>50.881428849156805</v>
      </c>
      <c r="O20" s="74">
        <v>11</v>
      </c>
      <c r="P20" s="74"/>
    </row>
    <row r="21" spans="1:16" s="67" customFormat="1" ht="15" customHeight="1">
      <c r="A21" s="59">
        <v>13</v>
      </c>
      <c r="B21" s="40">
        <v>2</v>
      </c>
      <c r="C21" s="61" t="s">
        <v>103</v>
      </c>
      <c r="D21" s="59">
        <v>1988</v>
      </c>
      <c r="E21" s="62"/>
      <c r="F21" s="68" t="s">
        <v>75</v>
      </c>
      <c r="G21" s="64" t="s">
        <v>77</v>
      </c>
      <c r="H21" s="42" t="s">
        <v>175</v>
      </c>
      <c r="I21" s="46"/>
      <c r="J21" s="65"/>
      <c r="K21" s="75"/>
      <c r="L21" s="65">
        <v>0.95</v>
      </c>
      <c r="M21" s="42"/>
      <c r="N21" s="52"/>
      <c r="O21" s="74"/>
      <c r="P21" s="108"/>
    </row>
    <row r="22" spans="1:16" s="67" customFormat="1" ht="15" customHeight="1">
      <c r="A22" s="59">
        <v>14</v>
      </c>
      <c r="B22" s="40">
        <v>131</v>
      </c>
      <c r="C22" s="41" t="s">
        <v>134</v>
      </c>
      <c r="D22" s="39">
        <v>1977</v>
      </c>
      <c r="E22" s="39"/>
      <c r="F22" s="68" t="s">
        <v>75</v>
      </c>
      <c r="G22" s="64" t="s">
        <v>74</v>
      </c>
      <c r="H22" s="42" t="s">
        <v>175</v>
      </c>
      <c r="I22" s="46"/>
      <c r="J22" s="65"/>
      <c r="K22" s="75"/>
      <c r="L22" s="65">
        <v>0.95</v>
      </c>
      <c r="M22" s="42"/>
      <c r="N22" s="52"/>
      <c r="O22" s="74"/>
      <c r="P22" s="108"/>
    </row>
    <row r="23" spans="1:16" ht="6.75" customHeight="1"/>
    <row r="24" spans="1:16">
      <c r="B24" s="30" t="s">
        <v>55</v>
      </c>
    </row>
    <row r="25" spans="1:16" ht="27" customHeight="1">
      <c r="A25" s="170" t="s">
        <v>56</v>
      </c>
      <c r="B25" s="171"/>
      <c r="C25" s="134" t="s">
        <v>57</v>
      </c>
      <c r="D25" s="54" t="s">
        <v>58</v>
      </c>
      <c r="E25" s="135" t="s">
        <v>92</v>
      </c>
      <c r="F25" s="54" t="s">
        <v>59</v>
      </c>
      <c r="G25" s="54" t="s">
        <v>116</v>
      </c>
      <c r="H25" s="195" t="s">
        <v>60</v>
      </c>
      <c r="I25" s="194"/>
      <c r="J25" s="194"/>
      <c r="K25" s="194"/>
      <c r="L25" s="194"/>
      <c r="M25" s="194"/>
    </row>
    <row r="26" spans="1:16" ht="15" customHeight="1">
      <c r="A26" s="196">
        <v>43037</v>
      </c>
      <c r="B26" s="197"/>
      <c r="C26" s="125" t="s">
        <v>266</v>
      </c>
      <c r="D26" s="202" t="s">
        <v>267</v>
      </c>
      <c r="E26" s="210">
        <v>0.74</v>
      </c>
      <c r="F26" s="207" t="s">
        <v>268</v>
      </c>
      <c r="G26" s="207" t="s">
        <v>249</v>
      </c>
      <c r="H26" s="178" t="s">
        <v>269</v>
      </c>
      <c r="I26" s="194"/>
      <c r="J26" s="194"/>
      <c r="K26" s="194"/>
      <c r="L26" s="194"/>
      <c r="M26" s="194"/>
    </row>
    <row r="27" spans="1:16" ht="15" customHeight="1">
      <c r="A27" s="198"/>
      <c r="B27" s="199"/>
      <c r="C27" s="125" t="s">
        <v>270</v>
      </c>
      <c r="D27" s="203"/>
      <c r="E27" s="211"/>
      <c r="F27" s="208"/>
      <c r="G27" s="208"/>
      <c r="H27" s="194"/>
      <c r="I27" s="194"/>
      <c r="J27" s="194"/>
      <c r="K27" s="194"/>
      <c r="L27" s="194"/>
      <c r="M27" s="194"/>
    </row>
    <row r="28" spans="1:16" ht="15" customHeight="1">
      <c r="A28" s="200"/>
      <c r="B28" s="201"/>
      <c r="C28" s="125" t="s">
        <v>271</v>
      </c>
      <c r="D28" s="203"/>
      <c r="E28" s="212"/>
      <c r="F28" s="209"/>
      <c r="G28" s="209"/>
      <c r="H28" s="194"/>
      <c r="I28" s="194"/>
      <c r="J28" s="194"/>
      <c r="K28" s="194"/>
      <c r="L28" s="194"/>
      <c r="M28" s="194"/>
    </row>
    <row r="29" spans="1:16" ht="16.5" customHeight="1">
      <c r="I29" s="36"/>
      <c r="J29" s="36"/>
      <c r="K29" s="36"/>
      <c r="L29" s="36"/>
    </row>
    <row r="30" spans="1:16" ht="39.75" customHeight="1">
      <c r="A30" s="156" t="s">
        <v>272</v>
      </c>
      <c r="B30" s="155"/>
      <c r="C30" s="155"/>
      <c r="D30" s="155"/>
      <c r="E30" s="155"/>
      <c r="F30" s="155"/>
      <c r="G30" s="155"/>
      <c r="H30" s="133"/>
      <c r="I30" s="90"/>
      <c r="J30" s="36"/>
      <c r="K30" s="36"/>
      <c r="L30" s="36"/>
    </row>
    <row r="31" spans="1:16">
      <c r="A31" s="36"/>
      <c r="B31" s="36"/>
      <c r="C31" s="36"/>
      <c r="D31" s="36"/>
      <c r="E31" s="36"/>
      <c r="F31" s="36"/>
      <c r="G31" s="36"/>
      <c r="H31" s="36"/>
      <c r="J31" s="36"/>
      <c r="K31" s="36"/>
      <c r="L31" s="36"/>
    </row>
  </sheetData>
  <autoFilter ref="A8:P8">
    <filterColumn colId="14"/>
    <sortState ref="A9:P22">
      <sortCondition ref="M8"/>
    </sortState>
  </autoFilter>
  <mergeCells count="13">
    <mergeCell ref="H26:M28"/>
    <mergeCell ref="A1:P1"/>
    <mergeCell ref="A2:P2"/>
    <mergeCell ref="A3:P3"/>
    <mergeCell ref="A4:P4"/>
    <mergeCell ref="A25:B25"/>
    <mergeCell ref="H25:M25"/>
    <mergeCell ref="A30:G30"/>
    <mergeCell ref="A26:B28"/>
    <mergeCell ref="D26:D28"/>
    <mergeCell ref="E26:E28"/>
    <mergeCell ref="F26:F28"/>
    <mergeCell ref="G26:G28"/>
  </mergeCells>
  <pageMargins left="0.31496062992125984" right="0.31496062992125984" top="0.15748031496062992" bottom="0.15748031496062992" header="0" footer="0"/>
  <pageSetup paperSize="9" scale="81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BreakPreview" zoomScale="85" zoomScaleNormal="70" zoomScaleSheetLayoutView="85" workbookViewId="0">
      <selection activeCell="C22" sqref="C22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8.28515625" customWidth="1"/>
    <col min="12" max="12" width="7.7109375" customWidth="1"/>
    <col min="13" max="13" width="13.28515625" customWidth="1"/>
    <col min="14" max="14" width="11.7109375" bestFit="1" customWidth="1"/>
    <col min="15" max="15" width="9.28515625" customWidth="1"/>
    <col min="16" max="16" width="11.7109375" customWidth="1"/>
  </cols>
  <sheetData>
    <row r="1" spans="1:19" ht="17.25" customHeight="1">
      <c r="A1" s="158" t="s">
        <v>288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33"/>
      <c r="R1" s="33"/>
    </row>
    <row r="2" spans="1:19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33"/>
      <c r="R2" s="33"/>
    </row>
    <row r="3" spans="1:19" ht="18.75">
      <c r="A3" s="164" t="s">
        <v>289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33"/>
      <c r="R3" s="33"/>
      <c r="S3" s="33"/>
    </row>
    <row r="4" spans="1:19" ht="19.5" customHeight="1">
      <c r="A4" s="167" t="s">
        <v>287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33"/>
      <c r="R4" s="33"/>
    </row>
    <row r="5" spans="1:19" ht="15.75" customHeight="1">
      <c r="A5" s="47" t="s">
        <v>95</v>
      </c>
      <c r="B5" s="47" t="s">
        <v>96</v>
      </c>
      <c r="C5" s="138"/>
      <c r="D5" s="47" t="s">
        <v>86</v>
      </c>
      <c r="E5" s="138"/>
      <c r="F5" s="47"/>
      <c r="G5" s="48" t="s">
        <v>87</v>
      </c>
      <c r="H5" s="49">
        <v>1</v>
      </c>
      <c r="I5" s="50" t="s">
        <v>88</v>
      </c>
      <c r="J5" s="50"/>
      <c r="K5" s="50"/>
      <c r="L5" s="47" t="s">
        <v>89</v>
      </c>
      <c r="N5" s="51">
        <v>4000</v>
      </c>
      <c r="O5" s="51"/>
      <c r="P5" s="48" t="s">
        <v>90</v>
      </c>
      <c r="Q5" s="33"/>
      <c r="R5" s="33"/>
    </row>
    <row r="6" spans="1:19" ht="19.5" customHeight="1">
      <c r="A6" s="47"/>
      <c r="B6" s="47"/>
      <c r="C6" s="138"/>
      <c r="D6" s="138"/>
      <c r="E6" s="138"/>
      <c r="F6" s="138"/>
      <c r="G6" s="138"/>
      <c r="H6" s="47"/>
      <c r="I6" s="47"/>
      <c r="K6" s="138"/>
      <c r="L6" s="47" t="s">
        <v>91</v>
      </c>
      <c r="N6" s="87">
        <v>50</v>
      </c>
      <c r="O6" s="87"/>
      <c r="P6" s="48" t="s">
        <v>90</v>
      </c>
      <c r="Q6" s="33"/>
      <c r="R6" s="33"/>
    </row>
    <row r="7" spans="1:19" ht="21" customHeight="1">
      <c r="A7" s="37" t="s">
        <v>12</v>
      </c>
      <c r="B7" s="24">
        <f>M9</f>
        <v>6.5277777777777773E-3</v>
      </c>
      <c r="C7" s="139"/>
      <c r="D7" s="139"/>
      <c r="E7" s="139"/>
      <c r="F7" s="139"/>
      <c r="G7" s="139"/>
      <c r="H7" s="139"/>
      <c r="I7" s="36"/>
      <c r="J7" s="36"/>
      <c r="K7" s="36"/>
      <c r="L7" s="137" t="s">
        <v>290</v>
      </c>
      <c r="M7" s="36"/>
      <c r="N7" s="36"/>
      <c r="O7" s="36"/>
      <c r="P7" s="36"/>
    </row>
    <row r="8" spans="1:19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  <c r="P8" s="53" t="s">
        <v>181</v>
      </c>
    </row>
    <row r="9" spans="1:19" s="67" customFormat="1" ht="15" customHeight="1">
      <c r="A9" s="59">
        <v>1</v>
      </c>
      <c r="B9" s="60">
        <v>2</v>
      </c>
      <c r="C9" s="61" t="s">
        <v>14</v>
      </c>
      <c r="D9" s="59">
        <v>2003</v>
      </c>
      <c r="E9" s="59" t="s">
        <v>71</v>
      </c>
      <c r="F9" s="68" t="s">
        <v>93</v>
      </c>
      <c r="G9" s="64" t="s">
        <v>74</v>
      </c>
      <c r="H9" s="42">
        <v>8.7037037037037031E-3</v>
      </c>
      <c r="I9" s="46">
        <f>H9-$H$10</f>
        <v>1.1921296296296289E-3</v>
      </c>
      <c r="J9" s="65">
        <f>$N$5/(H9*24000)</f>
        <v>19.148936170212767</v>
      </c>
      <c r="K9" s="75">
        <v>3</v>
      </c>
      <c r="L9" s="65">
        <v>0.75</v>
      </c>
      <c r="M9" s="42">
        <f>H9*L9</f>
        <v>6.5277777777777773E-3</v>
      </c>
      <c r="N9" s="52">
        <f>1000*(2*$B$7/M9-1)</f>
        <v>1000</v>
      </c>
      <c r="O9" s="74">
        <v>1</v>
      </c>
      <c r="P9" s="108"/>
    </row>
    <row r="10" spans="1:19" s="67" customFormat="1" ht="15" customHeight="1">
      <c r="A10" s="59">
        <v>2</v>
      </c>
      <c r="B10" s="60">
        <v>123</v>
      </c>
      <c r="C10" s="61" t="s">
        <v>2</v>
      </c>
      <c r="D10" s="59">
        <v>1985</v>
      </c>
      <c r="E10" s="62" t="s">
        <v>107</v>
      </c>
      <c r="F10" s="68" t="s">
        <v>73</v>
      </c>
      <c r="G10" s="69" t="s">
        <v>72</v>
      </c>
      <c r="H10" s="42">
        <v>7.5115740740740742E-3</v>
      </c>
      <c r="I10" s="46">
        <f>H10-$H$10</f>
        <v>0</v>
      </c>
      <c r="J10" s="65">
        <f>$N$5/(H10*24000)</f>
        <v>22.187981510015408</v>
      </c>
      <c r="K10" s="75">
        <v>1</v>
      </c>
      <c r="L10" s="65">
        <v>0.95</v>
      </c>
      <c r="M10" s="42">
        <f>H10*L10</f>
        <v>7.1359953703703698E-3</v>
      </c>
      <c r="N10" s="52">
        <f t="shared" ref="N10:N21" si="0">1000*(2*$B$7/M10-1)</f>
        <v>829.53531749249862</v>
      </c>
      <c r="O10" s="74">
        <v>2</v>
      </c>
      <c r="P10" s="100"/>
    </row>
    <row r="11" spans="1:19" s="67" customFormat="1" ht="15" customHeight="1">
      <c r="A11" s="59">
        <v>3</v>
      </c>
      <c r="B11" s="60">
        <v>924</v>
      </c>
      <c r="C11" s="61" t="s">
        <v>13</v>
      </c>
      <c r="D11" s="59">
        <v>1988</v>
      </c>
      <c r="E11" s="62"/>
      <c r="F11" s="63" t="s">
        <v>93</v>
      </c>
      <c r="G11" s="64" t="s">
        <v>74</v>
      </c>
      <c r="H11" s="42">
        <v>7.5462962962962966E-3</v>
      </c>
      <c r="I11" s="46">
        <f>H11-$H$10</f>
        <v>3.4722222222222446E-5</v>
      </c>
      <c r="J11" s="65">
        <f>$N$5/(H11*24000)</f>
        <v>22.085889570552148</v>
      </c>
      <c r="K11" s="75">
        <v>2</v>
      </c>
      <c r="L11" s="65">
        <v>1</v>
      </c>
      <c r="M11" s="42">
        <f>H11*L11</f>
        <v>7.5462962962962966E-3</v>
      </c>
      <c r="N11" s="52">
        <f t="shared" si="0"/>
        <v>730.06134969325126</v>
      </c>
      <c r="O11" s="74">
        <v>3</v>
      </c>
      <c r="P11" s="108"/>
    </row>
    <row r="12" spans="1:19" s="67" customFormat="1" ht="15" customHeight="1">
      <c r="A12" s="59">
        <v>4</v>
      </c>
      <c r="B12" s="60">
        <v>30</v>
      </c>
      <c r="C12" s="61" t="s">
        <v>50</v>
      </c>
      <c r="D12" s="59">
        <v>1999</v>
      </c>
      <c r="E12" s="62" t="s">
        <v>231</v>
      </c>
      <c r="F12" s="68" t="s">
        <v>130</v>
      </c>
      <c r="G12" s="64" t="s">
        <v>74</v>
      </c>
      <c r="H12" s="42">
        <v>9.3402777777777772E-3</v>
      </c>
      <c r="I12" s="46">
        <f>H12-$H$10</f>
        <v>1.828703703703703E-3</v>
      </c>
      <c r="J12" s="65">
        <f>$N$5/(H12*24000)</f>
        <v>17.843866171003718</v>
      </c>
      <c r="K12" s="75">
        <v>6</v>
      </c>
      <c r="L12" s="65">
        <v>0.9</v>
      </c>
      <c r="M12" s="42">
        <f>H12*L12</f>
        <v>8.4062500000000005E-3</v>
      </c>
      <c r="N12" s="52">
        <f t="shared" si="0"/>
        <v>553.07724080958258</v>
      </c>
      <c r="O12" s="74">
        <v>4</v>
      </c>
      <c r="P12" s="74"/>
    </row>
    <row r="13" spans="1:19" s="67" customFormat="1" ht="15" customHeight="1">
      <c r="A13" s="59">
        <v>5</v>
      </c>
      <c r="B13" s="60">
        <v>1</v>
      </c>
      <c r="C13" s="61" t="s">
        <v>39</v>
      </c>
      <c r="D13" s="59">
        <v>1984</v>
      </c>
      <c r="E13" s="62" t="s">
        <v>107</v>
      </c>
      <c r="F13" s="68" t="s">
        <v>75</v>
      </c>
      <c r="G13" s="69" t="s">
        <v>72</v>
      </c>
      <c r="H13" s="42">
        <v>9.0393518518518522E-3</v>
      </c>
      <c r="I13" s="46">
        <f>H13-$H$10</f>
        <v>1.5277777777777781E-3</v>
      </c>
      <c r="J13" s="65">
        <f>$N$5/(H13*24000)</f>
        <v>18.437900128040972</v>
      </c>
      <c r="K13" s="75">
        <v>5</v>
      </c>
      <c r="L13" s="65">
        <v>0.95</v>
      </c>
      <c r="M13" s="42">
        <f>H13*L13</f>
        <v>8.5873842592592599E-3</v>
      </c>
      <c r="N13" s="52">
        <f t="shared" si="0"/>
        <v>520.31808073320281</v>
      </c>
      <c r="O13" s="74">
        <v>5</v>
      </c>
      <c r="P13" s="100"/>
    </row>
    <row r="14" spans="1:19" s="67" customFormat="1" ht="15" customHeight="1">
      <c r="A14" s="59">
        <v>6</v>
      </c>
      <c r="B14" s="60">
        <v>3</v>
      </c>
      <c r="C14" s="61" t="s">
        <v>94</v>
      </c>
      <c r="D14" s="59">
        <v>1979</v>
      </c>
      <c r="E14" s="59"/>
      <c r="F14" s="68" t="s">
        <v>75</v>
      </c>
      <c r="G14" s="64" t="s">
        <v>77</v>
      </c>
      <c r="H14" s="42">
        <v>8.8888888888888889E-3</v>
      </c>
      <c r="I14" s="46">
        <f>H14-$H$10</f>
        <v>1.3773148148148147E-3</v>
      </c>
      <c r="J14" s="65">
        <f>$N$5/(H14*24000)</f>
        <v>18.75</v>
      </c>
      <c r="K14" s="75">
        <v>4</v>
      </c>
      <c r="L14" s="65">
        <v>1</v>
      </c>
      <c r="M14" s="42">
        <f>H14*L14</f>
        <v>8.8888888888888889E-3</v>
      </c>
      <c r="N14" s="52">
        <f t="shared" si="0"/>
        <v>468.75</v>
      </c>
      <c r="O14" s="74">
        <v>6</v>
      </c>
      <c r="P14" s="74"/>
    </row>
    <row r="15" spans="1:19" s="67" customFormat="1" ht="15" customHeight="1">
      <c r="A15" s="59">
        <v>7</v>
      </c>
      <c r="B15" s="40">
        <v>4</v>
      </c>
      <c r="C15" s="41" t="s">
        <v>43</v>
      </c>
      <c r="D15" s="39">
        <v>2007</v>
      </c>
      <c r="E15" s="39" t="s">
        <v>80</v>
      </c>
      <c r="F15" s="68" t="s">
        <v>75</v>
      </c>
      <c r="G15" s="69" t="s">
        <v>72</v>
      </c>
      <c r="H15" s="42">
        <v>1.1157407407407408E-2</v>
      </c>
      <c r="I15" s="46">
        <f>H15-$H$10</f>
        <v>3.6458333333333334E-3</v>
      </c>
      <c r="J15" s="65">
        <f>$N$5/(H15*24000)</f>
        <v>14.937759336099585</v>
      </c>
      <c r="K15" s="75">
        <v>9</v>
      </c>
      <c r="L15" s="65">
        <v>0.8</v>
      </c>
      <c r="M15" s="42">
        <f>H15*L15</f>
        <v>8.9259259259259257E-3</v>
      </c>
      <c r="N15" s="52">
        <f t="shared" si="0"/>
        <v>462.65560165975097</v>
      </c>
      <c r="O15" s="74">
        <v>7</v>
      </c>
      <c r="P15" s="108"/>
    </row>
    <row r="16" spans="1:19" s="67" customFormat="1" ht="15" customHeight="1">
      <c r="A16" s="59">
        <v>8</v>
      </c>
      <c r="B16" s="60">
        <v>1123</v>
      </c>
      <c r="C16" s="61" t="s">
        <v>2</v>
      </c>
      <c r="D16" s="59">
        <v>1985</v>
      </c>
      <c r="E16" s="62" t="s">
        <v>107</v>
      </c>
      <c r="F16" s="68" t="s">
        <v>75</v>
      </c>
      <c r="G16" s="69" t="s">
        <v>72</v>
      </c>
      <c r="H16" s="42">
        <v>9.7337962962962977E-3</v>
      </c>
      <c r="I16" s="46">
        <f>H16-$H$10</f>
        <v>2.2222222222222235E-3</v>
      </c>
      <c r="J16" s="65">
        <f>$N$5/(H16*24000)</f>
        <v>17.122473246135552</v>
      </c>
      <c r="K16" s="75">
        <v>8</v>
      </c>
      <c r="L16" s="65">
        <v>0.95</v>
      </c>
      <c r="M16" s="42">
        <f>H16*L16</f>
        <v>9.2471064814814829E-3</v>
      </c>
      <c r="N16" s="52">
        <f t="shared" si="0"/>
        <v>411.85305713749256</v>
      </c>
      <c r="O16" s="74" t="s">
        <v>129</v>
      </c>
      <c r="P16" s="124"/>
    </row>
    <row r="17" spans="1:16" s="67" customFormat="1" ht="15" customHeight="1">
      <c r="A17" s="59">
        <v>9</v>
      </c>
      <c r="B17" s="40">
        <v>7</v>
      </c>
      <c r="C17" s="44" t="s">
        <v>149</v>
      </c>
      <c r="D17" s="39">
        <v>1993</v>
      </c>
      <c r="E17" s="39"/>
      <c r="F17" s="68" t="s">
        <v>75</v>
      </c>
      <c r="G17" s="64" t="s">
        <v>274</v>
      </c>
      <c r="H17" s="42">
        <v>9.5601851851851855E-3</v>
      </c>
      <c r="I17" s="46">
        <f>H17-$H$10</f>
        <v>2.0486111111111113E-3</v>
      </c>
      <c r="J17" s="65">
        <f>$N$5/(H17*24000)</f>
        <v>17.433414043583536</v>
      </c>
      <c r="K17" s="75">
        <v>7</v>
      </c>
      <c r="L17" s="65">
        <v>1</v>
      </c>
      <c r="M17" s="42">
        <f>H17*L17</f>
        <v>9.5601851851851855E-3</v>
      </c>
      <c r="N17" s="52">
        <f t="shared" si="0"/>
        <v>365.61743341404338</v>
      </c>
      <c r="O17" s="74">
        <v>8</v>
      </c>
      <c r="P17" s="108"/>
    </row>
    <row r="18" spans="1:16" s="67" customFormat="1" ht="15" customHeight="1">
      <c r="A18" s="59">
        <v>10</v>
      </c>
      <c r="B18" s="60">
        <v>6</v>
      </c>
      <c r="C18" s="61" t="s">
        <v>62</v>
      </c>
      <c r="D18" s="59">
        <v>2006</v>
      </c>
      <c r="E18" s="62"/>
      <c r="F18" s="68" t="s">
        <v>81</v>
      </c>
      <c r="G18" s="64" t="s">
        <v>74</v>
      </c>
      <c r="H18" s="42">
        <v>1.2094907407407408E-2</v>
      </c>
      <c r="I18" s="46">
        <f>H18-$H$10</f>
        <v>4.5833333333333342E-3</v>
      </c>
      <c r="J18" s="65">
        <f>$N$5/(H18*24000)</f>
        <v>13.779904306220093</v>
      </c>
      <c r="K18" s="75">
        <v>12</v>
      </c>
      <c r="L18" s="65">
        <v>0.8</v>
      </c>
      <c r="M18" s="42">
        <f>H18*L18</f>
        <v>9.6759259259259281E-3</v>
      </c>
      <c r="N18" s="52">
        <f t="shared" si="0"/>
        <v>349.28229665071717</v>
      </c>
      <c r="O18" s="74">
        <v>9</v>
      </c>
      <c r="P18" s="108"/>
    </row>
    <row r="19" spans="1:16" s="67" customFormat="1" ht="15" customHeight="1">
      <c r="A19" s="59">
        <v>11</v>
      </c>
      <c r="B19" s="40">
        <v>5</v>
      </c>
      <c r="C19" s="61" t="s">
        <v>53</v>
      </c>
      <c r="D19" s="59">
        <v>1972</v>
      </c>
      <c r="E19" s="62"/>
      <c r="F19" s="68" t="s">
        <v>101</v>
      </c>
      <c r="G19" s="64" t="s">
        <v>74</v>
      </c>
      <c r="H19" s="42">
        <v>1.1354166666666667E-2</v>
      </c>
      <c r="I19" s="46">
        <f>H19-$H$10</f>
        <v>3.8425925925925928E-3</v>
      </c>
      <c r="J19" s="65">
        <f>$N$5/(H19*24000)</f>
        <v>14.678899082568808</v>
      </c>
      <c r="K19" s="75">
        <v>10</v>
      </c>
      <c r="L19" s="65">
        <v>0.95</v>
      </c>
      <c r="M19" s="42">
        <f>H19*L19</f>
        <v>1.0786458333333334E-2</v>
      </c>
      <c r="N19" s="52">
        <f t="shared" si="0"/>
        <v>210.36536294865593</v>
      </c>
      <c r="O19" s="74">
        <v>10</v>
      </c>
    </row>
    <row r="20" spans="1:16" s="67" customFormat="1" ht="15" customHeight="1">
      <c r="A20" s="59">
        <v>12</v>
      </c>
      <c r="B20" s="60">
        <v>310</v>
      </c>
      <c r="C20" s="61" t="s">
        <v>46</v>
      </c>
      <c r="D20" s="59">
        <v>1987</v>
      </c>
      <c r="E20" s="59" t="s">
        <v>80</v>
      </c>
      <c r="F20" s="68" t="s">
        <v>73</v>
      </c>
      <c r="G20" s="64" t="s">
        <v>74</v>
      </c>
      <c r="H20" s="42">
        <v>1.1412037037037038E-2</v>
      </c>
      <c r="I20" s="46">
        <f>H20-$H$10</f>
        <v>3.9004629629629641E-3</v>
      </c>
      <c r="J20" s="65">
        <f>$N$5/(H20*24000)</f>
        <v>14.604462474645029</v>
      </c>
      <c r="K20" s="75">
        <v>11</v>
      </c>
      <c r="L20" s="65">
        <v>0.95</v>
      </c>
      <c r="M20" s="42">
        <f>H20*L20</f>
        <v>1.0841435185185187E-2</v>
      </c>
      <c r="N20" s="52">
        <f t="shared" si="0"/>
        <v>204.22760755844971</v>
      </c>
      <c r="O20" s="74">
        <v>11</v>
      </c>
    </row>
    <row r="21" spans="1:16" s="67" customFormat="1" ht="15" customHeight="1">
      <c r="A21" s="59">
        <v>13</v>
      </c>
      <c r="B21" s="60">
        <v>8</v>
      </c>
      <c r="C21" s="61" t="s">
        <v>47</v>
      </c>
      <c r="D21" s="59">
        <v>1990</v>
      </c>
      <c r="E21" s="62" t="s">
        <v>71</v>
      </c>
      <c r="F21" s="68" t="s">
        <v>75</v>
      </c>
      <c r="G21" s="64" t="s">
        <v>74</v>
      </c>
      <c r="H21" s="42">
        <v>1.7152777777777777E-2</v>
      </c>
      <c r="I21" s="46">
        <f>H21-$H$10</f>
        <v>9.6412037037037039E-3</v>
      </c>
      <c r="J21" s="65">
        <f>$N$5/(H21*24000)</f>
        <v>9.7165991902834019</v>
      </c>
      <c r="K21" s="75">
        <v>13</v>
      </c>
      <c r="L21" s="65">
        <v>1</v>
      </c>
      <c r="M21" s="42">
        <f>H21*L21</f>
        <v>1.7152777777777777E-2</v>
      </c>
      <c r="N21" s="52">
        <v>0</v>
      </c>
      <c r="O21" s="74">
        <v>12</v>
      </c>
      <c r="P21" s="100"/>
    </row>
    <row r="22" spans="1:16" s="67" customFormat="1" ht="15" customHeight="1">
      <c r="A22" s="59">
        <v>14</v>
      </c>
      <c r="B22" s="60">
        <v>101</v>
      </c>
      <c r="C22" s="61" t="s">
        <v>39</v>
      </c>
      <c r="D22" s="59">
        <v>1984</v>
      </c>
      <c r="E22" s="62" t="s">
        <v>107</v>
      </c>
      <c r="F22" s="68" t="s">
        <v>73</v>
      </c>
      <c r="G22" s="69" t="s">
        <v>72</v>
      </c>
      <c r="H22" s="42" t="s">
        <v>291</v>
      </c>
      <c r="I22" s="46"/>
      <c r="J22" s="65"/>
      <c r="K22" s="75"/>
      <c r="L22" s="65">
        <v>0.95</v>
      </c>
      <c r="M22" s="42" t="s">
        <v>291</v>
      </c>
      <c r="N22" s="52"/>
      <c r="O22" s="74" t="s">
        <v>129</v>
      </c>
      <c r="P22" s="100"/>
    </row>
    <row r="23" spans="1:16" ht="6.75" customHeight="1"/>
    <row r="24" spans="1:16">
      <c r="B24" s="30" t="s">
        <v>55</v>
      </c>
    </row>
    <row r="25" spans="1:16" ht="27" customHeight="1">
      <c r="A25" s="170" t="s">
        <v>56</v>
      </c>
      <c r="B25" s="171"/>
      <c r="C25" s="140" t="s">
        <v>57</v>
      </c>
      <c r="D25" s="54" t="s">
        <v>58</v>
      </c>
      <c r="E25" s="141" t="s">
        <v>92</v>
      </c>
      <c r="F25" s="54" t="s">
        <v>59</v>
      </c>
      <c r="G25" s="54" t="s">
        <v>116</v>
      </c>
      <c r="H25" s="195" t="s">
        <v>60</v>
      </c>
      <c r="I25" s="194"/>
      <c r="J25" s="194"/>
      <c r="K25" s="194"/>
      <c r="L25" s="194"/>
      <c r="M25" s="194"/>
    </row>
    <row r="26" spans="1:16" ht="15" customHeight="1">
      <c r="A26" s="172">
        <v>43078</v>
      </c>
      <c r="B26" s="173"/>
      <c r="C26" s="55" t="s">
        <v>279</v>
      </c>
      <c r="D26" s="178" t="s">
        <v>280</v>
      </c>
      <c r="E26" s="180"/>
      <c r="F26" s="180" t="s">
        <v>281</v>
      </c>
      <c r="G26" s="180" t="s">
        <v>282</v>
      </c>
      <c r="H26" s="178" t="s">
        <v>283</v>
      </c>
      <c r="I26" s="194"/>
      <c r="J26" s="194"/>
      <c r="K26" s="194"/>
      <c r="L26" s="194"/>
      <c r="M26" s="194"/>
    </row>
    <row r="27" spans="1:16" ht="15" customHeight="1">
      <c r="A27" s="174"/>
      <c r="B27" s="175"/>
      <c r="C27" s="55" t="s">
        <v>284</v>
      </c>
      <c r="D27" s="179"/>
      <c r="E27" s="181"/>
      <c r="F27" s="183"/>
      <c r="G27" s="183"/>
      <c r="H27" s="194"/>
      <c r="I27" s="194"/>
      <c r="J27" s="194"/>
      <c r="K27" s="194"/>
      <c r="L27" s="194"/>
      <c r="M27" s="194"/>
    </row>
    <row r="28" spans="1:16" ht="15" customHeight="1">
      <c r="A28" s="176"/>
      <c r="B28" s="177"/>
      <c r="C28" s="55" t="s">
        <v>285</v>
      </c>
      <c r="D28" s="179"/>
      <c r="E28" s="182"/>
      <c r="F28" s="184"/>
      <c r="G28" s="184"/>
      <c r="H28" s="194"/>
      <c r="I28" s="194"/>
      <c r="J28" s="194"/>
      <c r="K28" s="194"/>
      <c r="L28" s="194"/>
      <c r="M28" s="194"/>
    </row>
    <row r="29" spans="1:16" ht="32.25" customHeight="1">
      <c r="I29" s="36"/>
      <c r="J29" s="36"/>
      <c r="K29" s="36"/>
      <c r="L29" s="36"/>
    </row>
    <row r="30" spans="1:16">
      <c r="A30" s="36"/>
      <c r="B30" s="36"/>
      <c r="C30" s="36"/>
      <c r="D30" s="36"/>
      <c r="E30" s="36"/>
      <c r="F30" s="36"/>
      <c r="G30" s="36"/>
      <c r="H30" s="36"/>
      <c r="J30" s="36"/>
      <c r="K30" s="36"/>
      <c r="L30" s="36"/>
    </row>
    <row r="31" spans="1:16" ht="39.75" customHeight="1">
      <c r="A31" s="156" t="s">
        <v>286</v>
      </c>
      <c r="B31" s="155"/>
      <c r="C31" s="155"/>
      <c r="D31" s="155"/>
      <c r="E31" s="155"/>
      <c r="F31" s="155"/>
      <c r="G31" s="155"/>
      <c r="H31" s="155"/>
      <c r="I31" s="90"/>
      <c r="J31" s="36"/>
      <c r="K31" s="36"/>
      <c r="L31" s="36"/>
    </row>
  </sheetData>
  <autoFilter ref="A8:P8">
    <filterColumn colId="14"/>
    <sortState ref="A9:P22">
      <sortCondition ref="M8"/>
    </sortState>
  </autoFilter>
  <mergeCells count="13">
    <mergeCell ref="A31:H31"/>
    <mergeCell ref="A26:B28"/>
    <mergeCell ref="D26:D28"/>
    <mergeCell ref="E26:E28"/>
    <mergeCell ref="F26:F28"/>
    <mergeCell ref="G26:G28"/>
    <mergeCell ref="H26:M28"/>
    <mergeCell ref="A1:P1"/>
    <mergeCell ref="A2:P2"/>
    <mergeCell ref="A3:P3"/>
    <mergeCell ref="A4:P4"/>
    <mergeCell ref="A25:B25"/>
    <mergeCell ref="H25:M25"/>
  </mergeCells>
  <pageMargins left="0.31496062992125984" right="0.31496062992125984" top="0.15748031496062992" bottom="0.15748031496062992" header="0" footer="0"/>
  <pageSetup paperSize="9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view="pageBreakPreview" topLeftCell="A7" zoomScaleNormal="70" zoomScaleSheetLayoutView="100" workbookViewId="0">
      <selection activeCell="A11" sqref="A11:XFD11"/>
    </sheetView>
  </sheetViews>
  <sheetFormatPr defaultRowHeight="15"/>
  <cols>
    <col min="1" max="1" width="7.42578125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19.140625" customWidth="1"/>
    <col min="8" max="8" width="11.42578125" customWidth="1"/>
    <col min="9" max="9" width="10.140625" bestFit="1" customWidth="1"/>
    <col min="10" max="10" width="7.5703125" customWidth="1"/>
    <col min="11" max="11" width="9" customWidth="1"/>
    <col min="12" max="12" width="7.7109375" customWidth="1"/>
    <col min="13" max="13" width="13.28515625" customWidth="1"/>
    <col min="14" max="14" width="9.28515625" bestFit="1" customWidth="1"/>
    <col min="15" max="15" width="10.140625" customWidth="1"/>
  </cols>
  <sheetData>
    <row r="1" spans="1:18" ht="17.25" customHeight="1">
      <c r="A1" s="158" t="s">
        <v>123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33"/>
      <c r="Q1" s="33"/>
    </row>
    <row r="2" spans="1:18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  <c r="P2" s="33"/>
      <c r="Q2" s="33"/>
    </row>
    <row r="3" spans="1:18" ht="18.75">
      <c r="A3" s="164" t="s">
        <v>99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/>
      <c r="P3" s="33"/>
      <c r="Q3" s="33"/>
      <c r="R3" s="33"/>
    </row>
    <row r="4" spans="1:18" ht="19.5" customHeight="1">
      <c r="A4" s="167" t="s">
        <v>124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  <c r="P4" s="33"/>
      <c r="Q4" s="33"/>
    </row>
    <row r="5" spans="1:18" ht="15.75" customHeight="1">
      <c r="A5" s="47" t="s">
        <v>95</v>
      </c>
      <c r="B5" s="47" t="s">
        <v>96</v>
      </c>
      <c r="C5" s="56"/>
      <c r="D5" s="47" t="s">
        <v>86</v>
      </c>
      <c r="E5" s="56"/>
      <c r="F5" s="47"/>
      <c r="G5" s="48" t="s">
        <v>87</v>
      </c>
      <c r="H5" s="49">
        <v>1</v>
      </c>
      <c r="I5" s="49"/>
      <c r="J5" s="50" t="s">
        <v>88</v>
      </c>
      <c r="K5" s="50"/>
      <c r="L5" s="47" t="s">
        <v>89</v>
      </c>
      <c r="N5" s="51">
        <v>2900</v>
      </c>
      <c r="O5" s="48" t="s">
        <v>90</v>
      </c>
      <c r="P5" s="33"/>
      <c r="Q5" s="33"/>
    </row>
    <row r="6" spans="1:18" ht="19.5" customHeight="1">
      <c r="A6" s="47"/>
      <c r="B6" s="47"/>
      <c r="C6" s="56"/>
      <c r="D6" s="56"/>
      <c r="E6" s="56"/>
      <c r="F6" s="56"/>
      <c r="G6" s="56"/>
      <c r="H6" s="47"/>
      <c r="I6" s="47"/>
      <c r="K6" s="56"/>
      <c r="L6" s="47" t="s">
        <v>91</v>
      </c>
      <c r="N6" s="51">
        <v>5</v>
      </c>
      <c r="O6" s="48" t="s">
        <v>90</v>
      </c>
      <c r="P6" s="33"/>
      <c r="Q6" s="33"/>
    </row>
    <row r="7" spans="1:18" ht="13.5" customHeight="1">
      <c r="A7" s="37" t="s">
        <v>12</v>
      </c>
      <c r="B7" s="24">
        <f>M9</f>
        <v>5.9447222222222228E-3</v>
      </c>
      <c r="C7" s="38"/>
      <c r="D7" s="38"/>
      <c r="E7" s="38"/>
      <c r="F7" s="38"/>
      <c r="G7" s="38"/>
      <c r="H7" s="38"/>
      <c r="I7" s="36"/>
      <c r="J7" s="36"/>
      <c r="K7" s="36"/>
      <c r="L7" s="36"/>
      <c r="M7" s="36"/>
      <c r="N7" s="36"/>
      <c r="O7" s="36"/>
    </row>
    <row r="8" spans="1:18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</row>
    <row r="9" spans="1:18" s="67" customFormat="1" ht="15" customHeight="1">
      <c r="A9" s="59">
        <v>1</v>
      </c>
      <c r="B9" s="60">
        <v>13</v>
      </c>
      <c r="C9" s="61" t="s">
        <v>62</v>
      </c>
      <c r="D9" s="59">
        <v>2006</v>
      </c>
      <c r="E9" s="62"/>
      <c r="F9" s="68" t="s">
        <v>93</v>
      </c>
      <c r="G9" s="64" t="s">
        <v>74</v>
      </c>
      <c r="H9" s="42">
        <v>7.4309027777777785E-3</v>
      </c>
      <c r="I9" s="46">
        <f>H9-$H$10</f>
        <v>7.1087962962963075E-4</v>
      </c>
      <c r="J9" s="65">
        <f t="shared" ref="J9:J16" si="0">$N$5/(H9*24000)</f>
        <v>16.260922386804353</v>
      </c>
      <c r="K9" s="75">
        <v>3</v>
      </c>
      <c r="L9" s="65">
        <v>0.8</v>
      </c>
      <c r="M9" s="42">
        <f t="shared" ref="M9:M16" si="1">H9*L9</f>
        <v>5.9447222222222228E-3</v>
      </c>
      <c r="N9" s="52">
        <f t="shared" ref="N9:N16" si="2">1000*(2*$B$7/M9-1)</f>
        <v>1000</v>
      </c>
      <c r="O9" s="74">
        <v>1</v>
      </c>
    </row>
    <row r="10" spans="1:18" s="67" customFormat="1" ht="15" customHeight="1">
      <c r="A10" s="59">
        <v>2</v>
      </c>
      <c r="B10" s="60">
        <v>14</v>
      </c>
      <c r="C10" s="61" t="s">
        <v>3</v>
      </c>
      <c r="D10" s="59">
        <v>1966</v>
      </c>
      <c r="E10" s="62" t="s">
        <v>76</v>
      </c>
      <c r="F10" s="63" t="s">
        <v>93</v>
      </c>
      <c r="G10" s="64" t="s">
        <v>74</v>
      </c>
      <c r="H10" s="42">
        <v>6.7200231481481477E-3</v>
      </c>
      <c r="I10" s="46">
        <f t="shared" ref="I10:I16" si="3">H10-$H$10</f>
        <v>0</v>
      </c>
      <c r="J10" s="65">
        <f t="shared" si="0"/>
        <v>17.981088854825099</v>
      </c>
      <c r="K10" s="75">
        <v>1</v>
      </c>
      <c r="L10" s="65">
        <v>0.9</v>
      </c>
      <c r="M10" s="42">
        <f t="shared" si="1"/>
        <v>6.0480208333333332E-3</v>
      </c>
      <c r="N10" s="52">
        <f t="shared" si="2"/>
        <v>965.84052404654904</v>
      </c>
      <c r="O10" s="74">
        <v>2</v>
      </c>
    </row>
    <row r="11" spans="1:18" s="67" customFormat="1" ht="15" customHeight="1">
      <c r="A11" s="59">
        <v>3</v>
      </c>
      <c r="B11" s="60">
        <v>124</v>
      </c>
      <c r="C11" s="61" t="s">
        <v>14</v>
      </c>
      <c r="D11" s="59">
        <v>2003</v>
      </c>
      <c r="E11" s="59" t="s">
        <v>71</v>
      </c>
      <c r="F11" s="68" t="s">
        <v>93</v>
      </c>
      <c r="G11" s="64" t="s">
        <v>74</v>
      </c>
      <c r="H11" s="42">
        <v>8.3766203703703693E-3</v>
      </c>
      <c r="I11" s="46">
        <f t="shared" si="3"/>
        <v>1.6565972222222216E-3</v>
      </c>
      <c r="J11" s="65">
        <f t="shared" si="0"/>
        <v>14.425069776439054</v>
      </c>
      <c r="K11" s="75">
        <v>4</v>
      </c>
      <c r="L11" s="65">
        <v>0.75</v>
      </c>
      <c r="M11" s="42">
        <f t="shared" si="1"/>
        <v>6.2824652777777774E-3</v>
      </c>
      <c r="N11" s="52">
        <f t="shared" si="2"/>
        <v>892.48072512228168</v>
      </c>
      <c r="O11" s="74">
        <v>3</v>
      </c>
    </row>
    <row r="12" spans="1:18" s="67" customFormat="1" ht="15" customHeight="1">
      <c r="A12" s="59">
        <v>4</v>
      </c>
      <c r="B12" s="60">
        <v>123</v>
      </c>
      <c r="C12" s="61" t="s">
        <v>2</v>
      </c>
      <c r="D12" s="59">
        <v>1985</v>
      </c>
      <c r="E12" s="62" t="s">
        <v>107</v>
      </c>
      <c r="F12" s="68" t="s">
        <v>73</v>
      </c>
      <c r="G12" s="69" t="s">
        <v>72</v>
      </c>
      <c r="H12" s="42">
        <v>6.7564814814814814E-3</v>
      </c>
      <c r="I12" s="46">
        <f t="shared" si="3"/>
        <v>3.6458333333333655E-5</v>
      </c>
      <c r="J12" s="65">
        <f t="shared" si="0"/>
        <v>17.884061943264353</v>
      </c>
      <c r="K12" s="75">
        <v>2</v>
      </c>
      <c r="L12" s="65">
        <v>0.95</v>
      </c>
      <c r="M12" s="42">
        <f t="shared" si="1"/>
        <v>6.4186574074074068E-3</v>
      </c>
      <c r="N12" s="52">
        <f t="shared" si="2"/>
        <v>852.32575752111586</v>
      </c>
      <c r="O12" s="74">
        <v>4</v>
      </c>
    </row>
    <row r="13" spans="1:18" s="67" customFormat="1" ht="15" customHeight="1">
      <c r="A13" s="59">
        <v>5</v>
      </c>
      <c r="B13" s="60">
        <v>11</v>
      </c>
      <c r="C13" s="61" t="s">
        <v>53</v>
      </c>
      <c r="D13" s="59">
        <v>1972</v>
      </c>
      <c r="E13" s="62"/>
      <c r="F13" s="68" t="s">
        <v>101</v>
      </c>
      <c r="G13" s="64" t="s">
        <v>74</v>
      </c>
      <c r="H13" s="42">
        <v>1.0352893518518518E-2</v>
      </c>
      <c r="I13" s="46">
        <f t="shared" si="3"/>
        <v>3.6328703703703705E-3</v>
      </c>
      <c r="J13" s="65">
        <f t="shared" si="0"/>
        <v>11.671455242652238</v>
      </c>
      <c r="K13" s="75">
        <v>5</v>
      </c>
      <c r="L13" s="65">
        <v>0.95</v>
      </c>
      <c r="M13" s="42">
        <f t="shared" si="1"/>
        <v>9.8352488425925925E-3</v>
      </c>
      <c r="N13" s="52">
        <f t="shared" si="2"/>
        <v>208.86056211978499</v>
      </c>
      <c r="O13" s="74">
        <v>5</v>
      </c>
    </row>
    <row r="14" spans="1:18" s="67" customFormat="1" ht="15" customHeight="1">
      <c r="A14" s="59">
        <v>6</v>
      </c>
      <c r="B14" s="60">
        <v>7</v>
      </c>
      <c r="C14" s="61" t="s">
        <v>102</v>
      </c>
      <c r="D14" s="59">
        <v>1982</v>
      </c>
      <c r="E14" s="62"/>
      <c r="F14" s="68" t="s">
        <v>75</v>
      </c>
      <c r="G14" s="64" t="s">
        <v>77</v>
      </c>
      <c r="H14" s="42">
        <v>1.1186458333333331E-2</v>
      </c>
      <c r="I14" s="46">
        <f t="shared" si="3"/>
        <v>4.4664351851851835E-3</v>
      </c>
      <c r="J14" s="65">
        <f t="shared" si="0"/>
        <v>10.801750628550145</v>
      </c>
      <c r="K14" s="75">
        <v>7</v>
      </c>
      <c r="L14" s="65">
        <v>0.95</v>
      </c>
      <c r="M14" s="42">
        <f t="shared" si="1"/>
        <v>1.0627135416666664E-2</v>
      </c>
      <c r="N14" s="52">
        <f t="shared" si="2"/>
        <v>118.78168276637257</v>
      </c>
      <c r="O14" s="74">
        <v>6</v>
      </c>
    </row>
    <row r="15" spans="1:18" s="67" customFormat="1" ht="15" customHeight="1">
      <c r="A15" s="59">
        <v>7</v>
      </c>
      <c r="B15" s="60">
        <v>2</v>
      </c>
      <c r="C15" s="61" t="s">
        <v>4</v>
      </c>
      <c r="D15" s="59">
        <v>1982</v>
      </c>
      <c r="E15" s="62" t="s">
        <v>71</v>
      </c>
      <c r="F15" s="68" t="s">
        <v>75</v>
      </c>
      <c r="G15" s="64" t="s">
        <v>74</v>
      </c>
      <c r="H15" s="42">
        <v>1.0843865740740741E-2</v>
      </c>
      <c r="I15" s="46">
        <f t="shared" si="3"/>
        <v>4.123842592592593E-3</v>
      </c>
      <c r="J15" s="65">
        <f t="shared" si="0"/>
        <v>11.14301266930655</v>
      </c>
      <c r="K15" s="75">
        <v>6</v>
      </c>
      <c r="L15" s="65">
        <v>1</v>
      </c>
      <c r="M15" s="42">
        <f t="shared" si="1"/>
        <v>1.0843865740740741E-2</v>
      </c>
      <c r="N15" s="52">
        <f t="shared" si="2"/>
        <v>96.421214417606876</v>
      </c>
      <c r="O15" s="74">
        <v>7</v>
      </c>
    </row>
    <row r="16" spans="1:18" s="67" customFormat="1" ht="15" customHeight="1">
      <c r="A16" s="59">
        <v>8</v>
      </c>
      <c r="B16" s="60">
        <v>20</v>
      </c>
      <c r="C16" s="61" t="s">
        <v>103</v>
      </c>
      <c r="D16" s="59">
        <v>1988</v>
      </c>
      <c r="E16" s="62"/>
      <c r="F16" s="68" t="s">
        <v>75</v>
      </c>
      <c r="G16" s="64" t="s">
        <v>77</v>
      </c>
      <c r="H16" s="42">
        <v>1.211712962962963E-2</v>
      </c>
      <c r="I16" s="46">
        <f t="shared" si="3"/>
        <v>5.3971064814814828E-3</v>
      </c>
      <c r="J16" s="65">
        <f t="shared" si="0"/>
        <v>9.9721086615978294</v>
      </c>
      <c r="K16" s="75">
        <v>8</v>
      </c>
      <c r="L16" s="65">
        <v>0.95</v>
      </c>
      <c r="M16" s="42">
        <f t="shared" si="1"/>
        <v>1.1511273148148149E-2</v>
      </c>
      <c r="N16" s="52">
        <f t="shared" si="2"/>
        <v>32.852256342916775</v>
      </c>
      <c r="O16" s="74">
        <v>8</v>
      </c>
    </row>
    <row r="17" spans="1:15" s="67" customFormat="1" ht="15" customHeight="1">
      <c r="A17" s="59">
        <v>9</v>
      </c>
      <c r="B17" s="60">
        <v>1</v>
      </c>
      <c r="C17" s="61" t="s">
        <v>100</v>
      </c>
      <c r="D17" s="59">
        <v>1972</v>
      </c>
      <c r="E17" s="62"/>
      <c r="F17" s="68" t="s">
        <v>75</v>
      </c>
      <c r="G17" s="64" t="s">
        <v>104</v>
      </c>
      <c r="H17" s="42" t="s">
        <v>105</v>
      </c>
      <c r="I17" s="46"/>
      <c r="J17" s="65"/>
      <c r="K17" s="66"/>
      <c r="L17" s="65">
        <v>0.95</v>
      </c>
      <c r="M17" s="42"/>
      <c r="N17" s="52"/>
      <c r="O17" s="74"/>
    </row>
    <row r="18" spans="1:15" s="67" customFormat="1" ht="15" customHeight="1">
      <c r="A18" s="59">
        <v>10</v>
      </c>
      <c r="B18" s="40">
        <v>5</v>
      </c>
      <c r="C18" s="44" t="s">
        <v>42</v>
      </c>
      <c r="D18" s="39">
        <v>1942</v>
      </c>
      <c r="E18" s="39" t="s">
        <v>71</v>
      </c>
      <c r="F18" s="45" t="s">
        <v>78</v>
      </c>
      <c r="G18" s="43" t="s">
        <v>79</v>
      </c>
      <c r="H18" s="42" t="s">
        <v>105</v>
      </c>
      <c r="I18" s="46"/>
      <c r="J18" s="65"/>
      <c r="K18" s="66"/>
      <c r="L18" s="65">
        <v>0.8</v>
      </c>
      <c r="M18" s="42"/>
      <c r="N18" s="52"/>
      <c r="O18" s="74"/>
    </row>
    <row r="19" spans="1:15" s="67" customFormat="1" ht="15" customHeight="1">
      <c r="A19" s="59">
        <v>11</v>
      </c>
      <c r="B19" s="40">
        <v>6</v>
      </c>
      <c r="C19" s="41" t="s">
        <v>35</v>
      </c>
      <c r="D19" s="39">
        <v>1979</v>
      </c>
      <c r="E19" s="39" t="s">
        <v>107</v>
      </c>
      <c r="F19" s="45" t="s">
        <v>106</v>
      </c>
      <c r="G19" s="69" t="s">
        <v>72</v>
      </c>
      <c r="H19" s="42" t="s">
        <v>105</v>
      </c>
      <c r="I19" s="46"/>
      <c r="J19" s="65"/>
      <c r="K19" s="66"/>
      <c r="L19" s="65">
        <v>1</v>
      </c>
      <c r="M19" s="42"/>
      <c r="N19" s="52"/>
      <c r="O19" s="74"/>
    </row>
    <row r="20" spans="1:15" s="67" customFormat="1" ht="15" customHeight="1">
      <c r="A20" s="59">
        <v>12</v>
      </c>
      <c r="B20" s="60">
        <v>8</v>
      </c>
      <c r="C20" s="61" t="s">
        <v>94</v>
      </c>
      <c r="D20" s="59">
        <v>1979</v>
      </c>
      <c r="E20" s="59"/>
      <c r="F20" s="68" t="s">
        <v>75</v>
      </c>
      <c r="G20" s="64" t="s">
        <v>77</v>
      </c>
      <c r="H20" s="42" t="s">
        <v>105</v>
      </c>
      <c r="I20" s="46"/>
      <c r="J20" s="65"/>
      <c r="K20" s="66"/>
      <c r="L20" s="65">
        <v>1</v>
      </c>
      <c r="M20" s="42"/>
      <c r="N20" s="52"/>
      <c r="O20" s="74"/>
    </row>
    <row r="21" spans="1:15" s="67" customFormat="1" ht="15" customHeight="1">
      <c r="A21" s="59">
        <v>13</v>
      </c>
      <c r="B21" s="60">
        <v>12</v>
      </c>
      <c r="C21" s="61" t="s">
        <v>41</v>
      </c>
      <c r="D21" s="59">
        <v>2002</v>
      </c>
      <c r="E21" s="59" t="s">
        <v>80</v>
      </c>
      <c r="F21" s="68" t="s">
        <v>93</v>
      </c>
      <c r="G21" s="64" t="s">
        <v>108</v>
      </c>
      <c r="H21" s="42" t="s">
        <v>105</v>
      </c>
      <c r="I21" s="46"/>
      <c r="J21" s="65"/>
      <c r="K21" s="66"/>
      <c r="L21" s="65">
        <v>0.85</v>
      </c>
      <c r="M21" s="42"/>
      <c r="N21" s="52"/>
      <c r="O21" s="74"/>
    </row>
    <row r="22" spans="1:15" s="67" customFormat="1" ht="15" customHeight="1">
      <c r="A22" s="59">
        <v>14</v>
      </c>
      <c r="B22" s="60">
        <v>18</v>
      </c>
      <c r="C22" s="61" t="s">
        <v>109</v>
      </c>
      <c r="D22" s="59">
        <v>1973</v>
      </c>
      <c r="E22" s="59"/>
      <c r="F22" s="68" t="s">
        <v>111</v>
      </c>
      <c r="G22" s="64" t="s">
        <v>110</v>
      </c>
      <c r="H22" s="42" t="s">
        <v>105</v>
      </c>
      <c r="I22" s="46"/>
      <c r="J22" s="65"/>
      <c r="K22" s="66"/>
      <c r="L22" s="65">
        <v>0.95</v>
      </c>
      <c r="M22" s="42"/>
      <c r="N22" s="52"/>
      <c r="O22" s="74"/>
    </row>
    <row r="23" spans="1:15" s="67" customFormat="1" ht="15" customHeight="1">
      <c r="A23" s="59">
        <v>15</v>
      </c>
      <c r="B23" s="40">
        <v>19</v>
      </c>
      <c r="C23" s="41" t="s">
        <v>36</v>
      </c>
      <c r="D23" s="39">
        <v>2003</v>
      </c>
      <c r="E23" s="39" t="s">
        <v>80</v>
      </c>
      <c r="F23" s="68" t="s">
        <v>93</v>
      </c>
      <c r="G23" s="64" t="s">
        <v>108</v>
      </c>
      <c r="H23" s="42" t="s">
        <v>105</v>
      </c>
      <c r="I23" s="46"/>
      <c r="J23" s="65"/>
      <c r="K23" s="66"/>
      <c r="L23" s="65">
        <v>0.8</v>
      </c>
      <c r="M23" s="42"/>
      <c r="N23" s="52"/>
      <c r="O23" s="74"/>
    </row>
    <row r="24" spans="1:15" s="67" customFormat="1" ht="15" customHeight="1">
      <c r="A24" s="59">
        <v>16</v>
      </c>
      <c r="B24" s="60">
        <v>710</v>
      </c>
      <c r="C24" s="61" t="s">
        <v>7</v>
      </c>
      <c r="D24" s="59">
        <v>1990</v>
      </c>
      <c r="E24" s="59" t="s">
        <v>80</v>
      </c>
      <c r="F24" s="68" t="s">
        <v>93</v>
      </c>
      <c r="G24" s="64" t="s">
        <v>112</v>
      </c>
      <c r="H24" s="42" t="s">
        <v>105</v>
      </c>
      <c r="I24" s="46"/>
      <c r="J24" s="65"/>
      <c r="K24" s="66"/>
      <c r="L24" s="65">
        <v>0.95</v>
      </c>
      <c r="M24" s="42"/>
      <c r="N24" s="52"/>
      <c r="O24" s="74"/>
    </row>
    <row r="25" spans="1:15" s="67" customFormat="1" ht="15" customHeight="1">
      <c r="A25" s="59">
        <v>17</v>
      </c>
      <c r="B25" s="60">
        <v>263</v>
      </c>
      <c r="C25" s="61" t="s">
        <v>8</v>
      </c>
      <c r="D25" s="59">
        <v>1981</v>
      </c>
      <c r="E25" s="59" t="s">
        <v>71</v>
      </c>
      <c r="F25" s="68" t="s">
        <v>73</v>
      </c>
      <c r="G25" s="64" t="s">
        <v>74</v>
      </c>
      <c r="H25" s="42" t="s">
        <v>105</v>
      </c>
      <c r="I25" s="46"/>
      <c r="J25" s="65"/>
      <c r="K25" s="66"/>
      <c r="L25" s="65">
        <v>0.95</v>
      </c>
      <c r="M25" s="42"/>
      <c r="N25" s="52"/>
      <c r="O25" s="74"/>
    </row>
    <row r="26" spans="1:15" s="67" customFormat="1" ht="15" customHeight="1">
      <c r="A26" s="59">
        <v>18</v>
      </c>
      <c r="B26" s="40">
        <v>7777</v>
      </c>
      <c r="C26" s="44" t="s">
        <v>16</v>
      </c>
      <c r="D26" s="39">
        <v>1992</v>
      </c>
      <c r="E26" s="39" t="s">
        <v>80</v>
      </c>
      <c r="F26" s="68" t="s">
        <v>93</v>
      </c>
      <c r="G26" s="43" t="s">
        <v>74</v>
      </c>
      <c r="H26" s="42" t="s">
        <v>105</v>
      </c>
      <c r="I26" s="46"/>
      <c r="J26" s="65"/>
      <c r="K26" s="66"/>
      <c r="L26" s="65">
        <v>0.95</v>
      </c>
      <c r="M26" s="42"/>
      <c r="N26" s="52"/>
      <c r="O26" s="74"/>
    </row>
    <row r="27" spans="1:15" s="67" customFormat="1" ht="15" customHeight="1">
      <c r="A27" s="59">
        <v>19</v>
      </c>
      <c r="B27" s="60">
        <v>17</v>
      </c>
      <c r="C27" s="61" t="s">
        <v>54</v>
      </c>
      <c r="D27" s="59">
        <v>1970</v>
      </c>
      <c r="E27" s="59"/>
      <c r="F27" s="68" t="s">
        <v>81</v>
      </c>
      <c r="G27" s="43" t="s">
        <v>74</v>
      </c>
      <c r="H27" s="42" t="s">
        <v>105</v>
      </c>
      <c r="I27" s="46"/>
      <c r="J27" s="65"/>
      <c r="K27" s="66"/>
      <c r="L27" s="65">
        <v>1</v>
      </c>
      <c r="M27" s="42"/>
      <c r="N27" s="52"/>
      <c r="O27" s="74"/>
    </row>
    <row r="28" spans="1:15" ht="6.75" customHeight="1"/>
    <row r="29" spans="1:15">
      <c r="B29" s="30" t="s">
        <v>55</v>
      </c>
    </row>
    <row r="30" spans="1:15" ht="27" customHeight="1">
      <c r="A30" s="170" t="s">
        <v>56</v>
      </c>
      <c r="B30" s="171"/>
      <c r="C30" s="57" t="s">
        <v>57</v>
      </c>
      <c r="D30" s="54" t="s">
        <v>58</v>
      </c>
      <c r="E30" s="58" t="s">
        <v>92</v>
      </c>
      <c r="F30" s="54" t="s">
        <v>59</v>
      </c>
      <c r="G30" s="54" t="s">
        <v>116</v>
      </c>
      <c r="H30" s="185" t="s">
        <v>60</v>
      </c>
      <c r="I30" s="186"/>
      <c r="J30" s="186"/>
      <c r="K30" s="187"/>
    </row>
    <row r="31" spans="1:15" ht="15" customHeight="1">
      <c r="A31" s="172">
        <v>42742</v>
      </c>
      <c r="B31" s="173"/>
      <c r="C31" s="55" t="s">
        <v>113</v>
      </c>
      <c r="D31" s="178" t="s">
        <v>119</v>
      </c>
      <c r="E31" s="180"/>
      <c r="F31" s="180" t="s">
        <v>118</v>
      </c>
      <c r="G31" s="180" t="s">
        <v>117</v>
      </c>
      <c r="H31" s="172" t="s">
        <v>120</v>
      </c>
      <c r="I31" s="188"/>
      <c r="J31" s="188"/>
      <c r="K31" s="189"/>
    </row>
    <row r="32" spans="1:15" ht="15" customHeight="1">
      <c r="A32" s="174"/>
      <c r="B32" s="175"/>
      <c r="C32" s="55" t="s">
        <v>114</v>
      </c>
      <c r="D32" s="179"/>
      <c r="E32" s="181"/>
      <c r="F32" s="183"/>
      <c r="G32" s="183"/>
      <c r="H32" s="190"/>
      <c r="I32" s="155"/>
      <c r="J32" s="155"/>
      <c r="K32" s="166"/>
    </row>
    <row r="33" spans="1:12" ht="15" customHeight="1">
      <c r="A33" s="176"/>
      <c r="B33" s="177"/>
      <c r="C33" s="55" t="s">
        <v>115</v>
      </c>
      <c r="D33" s="179"/>
      <c r="E33" s="182"/>
      <c r="F33" s="184"/>
      <c r="G33" s="184"/>
      <c r="H33" s="191"/>
      <c r="I33" s="192"/>
      <c r="J33" s="192"/>
      <c r="K33" s="193"/>
    </row>
    <row r="34" spans="1:12" ht="32.25" customHeight="1">
      <c r="I34" s="36" t="s">
        <v>121</v>
      </c>
      <c r="J34" s="36"/>
      <c r="K34" s="36"/>
      <c r="L34" s="36"/>
    </row>
    <row r="35" spans="1:12" ht="13.5" customHeight="1">
      <c r="A35" s="80"/>
      <c r="B35" s="38"/>
      <c r="C35" s="38"/>
      <c r="D35" s="38"/>
      <c r="E35" s="38"/>
      <c r="F35" s="38"/>
      <c r="G35" s="38"/>
      <c r="H35" s="38"/>
      <c r="I35" s="36" t="s">
        <v>122</v>
      </c>
      <c r="J35" s="36"/>
      <c r="K35" s="36"/>
      <c r="L35" s="36"/>
    </row>
    <row r="36" spans="1:12">
      <c r="A36" s="36"/>
      <c r="B36" s="36"/>
      <c r="C36" s="36"/>
      <c r="D36" s="36"/>
      <c r="E36" s="36"/>
      <c r="F36" s="36"/>
      <c r="G36" s="36"/>
      <c r="H36" s="36"/>
      <c r="J36" s="36"/>
      <c r="K36" s="36"/>
      <c r="L36" s="36"/>
    </row>
    <row r="37" spans="1:12">
      <c r="A37" s="36"/>
      <c r="B37" s="36"/>
      <c r="C37" s="36"/>
      <c r="D37" s="36"/>
      <c r="E37" s="36"/>
      <c r="F37" s="36"/>
      <c r="G37" s="36"/>
      <c r="H37" s="36"/>
      <c r="J37" s="36"/>
      <c r="K37" s="36"/>
      <c r="L37" s="36"/>
    </row>
    <row r="38" spans="1:12" ht="35.25" customHeight="1">
      <c r="A38" s="156" t="s">
        <v>125</v>
      </c>
      <c r="B38" s="157"/>
      <c r="C38" s="157"/>
      <c r="D38" s="157"/>
      <c r="E38" s="157"/>
      <c r="F38" s="157"/>
      <c r="G38" s="157"/>
      <c r="H38" s="157"/>
    </row>
  </sheetData>
  <autoFilter ref="A8:O8">
    <sortState ref="A9:O27">
      <sortCondition ref="M8"/>
    </sortState>
  </autoFilter>
  <mergeCells count="13">
    <mergeCell ref="A38:H38"/>
    <mergeCell ref="A1:O1"/>
    <mergeCell ref="A2:O2"/>
    <mergeCell ref="A3:O3"/>
    <mergeCell ref="A4:O4"/>
    <mergeCell ref="A30:B30"/>
    <mergeCell ref="A31:B33"/>
    <mergeCell ref="D31:D33"/>
    <mergeCell ref="E31:E33"/>
    <mergeCell ref="F31:F33"/>
    <mergeCell ref="G31:G33"/>
    <mergeCell ref="H30:K30"/>
    <mergeCell ref="H31:K33"/>
  </mergeCells>
  <pageMargins left="0.31496062992125984" right="0.31496062992125984" top="0.15748031496062992" bottom="0.15748031496062992" header="0" footer="0"/>
  <pageSetup paperSize="9" scale="86" fitToHeight="2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85" zoomScaleNormal="70" zoomScaleSheetLayoutView="85" workbookViewId="0">
      <selection activeCell="C25" sqref="C25:G25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11.42578125" customWidth="1"/>
    <col min="12" max="12" width="7.7109375" customWidth="1"/>
    <col min="13" max="13" width="13.28515625" customWidth="1"/>
    <col min="14" max="14" width="9.28515625" bestFit="1" customWidth="1"/>
    <col min="15" max="15" width="10.140625" customWidth="1"/>
  </cols>
  <sheetData>
    <row r="1" spans="1:18" ht="17.25" customHeight="1">
      <c r="A1" s="158" t="s">
        <v>126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33"/>
      <c r="Q1" s="33"/>
    </row>
    <row r="2" spans="1:18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  <c r="P2" s="33"/>
      <c r="Q2" s="33"/>
    </row>
    <row r="3" spans="1:18" ht="18.75">
      <c r="A3" s="164" t="s">
        <v>127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/>
      <c r="P3" s="33"/>
      <c r="Q3" s="33"/>
      <c r="R3" s="33"/>
    </row>
    <row r="4" spans="1:18" ht="19.5" customHeight="1">
      <c r="A4" s="167" t="s">
        <v>128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  <c r="P4" s="33"/>
      <c r="Q4" s="33"/>
    </row>
    <row r="5" spans="1:18" ht="15.75" customHeight="1">
      <c r="A5" s="47" t="s">
        <v>95</v>
      </c>
      <c r="B5" s="47" t="s">
        <v>96</v>
      </c>
      <c r="C5" s="71"/>
      <c r="D5" s="47" t="s">
        <v>86</v>
      </c>
      <c r="E5" s="71"/>
      <c r="F5" s="47"/>
      <c r="G5" s="48" t="s">
        <v>87</v>
      </c>
      <c r="H5" s="49">
        <v>1</v>
      </c>
      <c r="I5" s="49"/>
      <c r="J5" s="50" t="s">
        <v>88</v>
      </c>
      <c r="K5" s="50"/>
      <c r="L5" s="47" t="s">
        <v>89</v>
      </c>
      <c r="N5" s="51">
        <v>4000</v>
      </c>
      <c r="O5" s="48" t="s">
        <v>90</v>
      </c>
      <c r="P5" s="33"/>
      <c r="Q5" s="33"/>
    </row>
    <row r="6" spans="1:18" ht="19.5" customHeight="1">
      <c r="A6" s="47"/>
      <c r="B6" s="47"/>
      <c r="C6" s="71"/>
      <c r="D6" s="71"/>
      <c r="E6" s="71"/>
      <c r="F6" s="71"/>
      <c r="G6" s="71"/>
      <c r="H6" s="47"/>
      <c r="I6" s="47"/>
      <c r="K6" s="71"/>
      <c r="L6" s="47" t="s">
        <v>91</v>
      </c>
      <c r="N6" s="87" t="s">
        <v>136</v>
      </c>
      <c r="O6" s="48" t="s">
        <v>90</v>
      </c>
      <c r="P6" s="33"/>
      <c r="Q6" s="33"/>
    </row>
    <row r="7" spans="1:18" ht="13.5" customHeight="1">
      <c r="A7" s="37" t="s">
        <v>12</v>
      </c>
      <c r="B7" s="24">
        <f>M9</f>
        <v>5.7150636574074083E-3</v>
      </c>
      <c r="C7" s="79"/>
      <c r="D7" s="79"/>
      <c r="E7" s="79"/>
      <c r="F7" s="79"/>
      <c r="G7" s="79"/>
      <c r="H7" s="79"/>
      <c r="I7" s="36"/>
      <c r="J7" s="36"/>
      <c r="K7" s="36"/>
      <c r="L7" s="36"/>
      <c r="M7" s="36"/>
      <c r="N7" s="36"/>
      <c r="O7" s="36"/>
    </row>
    <row r="8" spans="1:18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</row>
    <row r="9" spans="1:18" s="67" customFormat="1" ht="15" customHeight="1">
      <c r="A9" s="59">
        <v>1</v>
      </c>
      <c r="B9" s="60">
        <v>123</v>
      </c>
      <c r="C9" s="61" t="s">
        <v>2</v>
      </c>
      <c r="D9" s="59">
        <v>1985</v>
      </c>
      <c r="E9" s="62" t="s">
        <v>107</v>
      </c>
      <c r="F9" s="68" t="s">
        <v>73</v>
      </c>
      <c r="G9" s="69" t="s">
        <v>72</v>
      </c>
      <c r="H9" s="42">
        <v>6.0158564814814823E-3</v>
      </c>
      <c r="I9" s="46">
        <f t="shared" ref="I9:I21" si="0">H9-$H$9</f>
        <v>0</v>
      </c>
      <c r="J9" s="65">
        <f t="shared" ref="J9:J21" si="1">$N$5/(H9*24000)</f>
        <v>27.704561633029989</v>
      </c>
      <c r="K9" s="75">
        <v>1</v>
      </c>
      <c r="L9" s="65">
        <v>0.95</v>
      </c>
      <c r="M9" s="42">
        <f t="shared" ref="M9:M21" si="2">H9*L9</f>
        <v>5.7150636574074083E-3</v>
      </c>
      <c r="N9" s="52">
        <f t="shared" ref="N9:N18" si="3">1000*(2*$B$7/M9-1)</f>
        <v>1000</v>
      </c>
      <c r="O9" s="74">
        <v>1</v>
      </c>
    </row>
    <row r="10" spans="1:18" s="67" customFormat="1" ht="15" customHeight="1">
      <c r="A10" s="59">
        <v>2</v>
      </c>
      <c r="B10" s="60">
        <v>124</v>
      </c>
      <c r="C10" s="61" t="s">
        <v>14</v>
      </c>
      <c r="D10" s="59">
        <v>2003</v>
      </c>
      <c r="E10" s="59" t="s">
        <v>71</v>
      </c>
      <c r="F10" s="68" t="s">
        <v>93</v>
      </c>
      <c r="G10" s="64" t="s">
        <v>74</v>
      </c>
      <c r="H10" s="42">
        <v>8.1976851851851846E-3</v>
      </c>
      <c r="I10" s="46">
        <f t="shared" si="0"/>
        <v>2.1818287037037023E-3</v>
      </c>
      <c r="J10" s="65">
        <f t="shared" si="1"/>
        <v>20.330942565087256</v>
      </c>
      <c r="K10" s="75">
        <v>4</v>
      </c>
      <c r="L10" s="65">
        <v>0.75</v>
      </c>
      <c r="M10" s="42">
        <f t="shared" si="2"/>
        <v>6.1482638888888889E-3</v>
      </c>
      <c r="N10" s="52">
        <f t="shared" si="3"/>
        <v>859.08209559308023</v>
      </c>
      <c r="O10" s="74">
        <v>2</v>
      </c>
    </row>
    <row r="11" spans="1:18" s="67" customFormat="1" ht="15" customHeight="1">
      <c r="A11" s="59">
        <v>3</v>
      </c>
      <c r="B11" s="60">
        <v>66</v>
      </c>
      <c r="C11" s="61" t="s">
        <v>3</v>
      </c>
      <c r="D11" s="59">
        <v>1966</v>
      </c>
      <c r="E11" s="62" t="s">
        <v>76</v>
      </c>
      <c r="F11" s="63" t="s">
        <v>93</v>
      </c>
      <c r="G11" s="64" t="s">
        <v>74</v>
      </c>
      <c r="H11" s="42">
        <v>7.0446759259259265E-3</v>
      </c>
      <c r="I11" s="46">
        <f t="shared" si="0"/>
        <v>1.0288194444444442E-3</v>
      </c>
      <c r="J11" s="65">
        <f t="shared" si="1"/>
        <v>23.658528570959156</v>
      </c>
      <c r="K11" s="75">
        <v>2</v>
      </c>
      <c r="L11" s="65">
        <v>0.9</v>
      </c>
      <c r="M11" s="42">
        <f t="shared" si="2"/>
        <v>6.340208333333334E-3</v>
      </c>
      <c r="N11" s="52">
        <f t="shared" si="3"/>
        <v>802.79995764831312</v>
      </c>
      <c r="O11" s="74">
        <v>3</v>
      </c>
    </row>
    <row r="12" spans="1:18" s="67" customFormat="1" ht="15" customHeight="1">
      <c r="A12" s="59">
        <v>4</v>
      </c>
      <c r="B12" s="60">
        <v>263</v>
      </c>
      <c r="C12" s="61" t="s">
        <v>8</v>
      </c>
      <c r="D12" s="59">
        <v>1981</v>
      </c>
      <c r="E12" s="59" t="s">
        <v>71</v>
      </c>
      <c r="F12" s="68" t="s">
        <v>73</v>
      </c>
      <c r="G12" s="64" t="s">
        <v>74</v>
      </c>
      <c r="H12" s="42">
        <v>7.3885416666666674E-3</v>
      </c>
      <c r="I12" s="46">
        <f t="shared" si="0"/>
        <v>1.3726851851851851E-3</v>
      </c>
      <c r="J12" s="65">
        <f t="shared" si="1"/>
        <v>22.557451008036089</v>
      </c>
      <c r="K12" s="75">
        <v>3</v>
      </c>
      <c r="L12" s="65">
        <v>0.95</v>
      </c>
      <c r="M12" s="42">
        <f t="shared" si="2"/>
        <v>7.0191145833333338E-3</v>
      </c>
      <c r="N12" s="52">
        <f t="shared" si="3"/>
        <v>628.42865422873899</v>
      </c>
      <c r="O12" s="74">
        <v>4</v>
      </c>
    </row>
    <row r="13" spans="1:18" s="67" customFormat="1" ht="15" customHeight="1">
      <c r="A13" s="59">
        <v>6</v>
      </c>
      <c r="B13" s="60">
        <v>45</v>
      </c>
      <c r="C13" s="61" t="s">
        <v>17</v>
      </c>
      <c r="D13" s="59">
        <v>2000</v>
      </c>
      <c r="E13" s="62" t="s">
        <v>80</v>
      </c>
      <c r="F13" s="63" t="s">
        <v>81</v>
      </c>
      <c r="G13" s="64" t="s">
        <v>74</v>
      </c>
      <c r="H13" s="42">
        <v>9.4563657407407391E-3</v>
      </c>
      <c r="I13" s="46">
        <f t="shared" si="0"/>
        <v>3.4405092592592569E-3</v>
      </c>
      <c r="J13" s="65">
        <f t="shared" si="1"/>
        <v>17.624811818415484</v>
      </c>
      <c r="K13" s="75">
        <v>6</v>
      </c>
      <c r="L13" s="65">
        <v>0.9</v>
      </c>
      <c r="M13" s="42">
        <f t="shared" si="2"/>
        <v>8.5107291666666647E-3</v>
      </c>
      <c r="N13" s="52">
        <f t="shared" si="3"/>
        <v>343.02561989427892</v>
      </c>
      <c r="O13" s="74">
        <v>5</v>
      </c>
    </row>
    <row r="14" spans="1:18" s="67" customFormat="1" ht="15" customHeight="1">
      <c r="A14" s="59">
        <v>5</v>
      </c>
      <c r="B14" s="60">
        <v>3</v>
      </c>
      <c r="C14" s="61" t="s">
        <v>13</v>
      </c>
      <c r="D14" s="59">
        <v>1988</v>
      </c>
      <c r="E14" s="62"/>
      <c r="F14" s="63" t="s">
        <v>93</v>
      </c>
      <c r="G14" s="64" t="s">
        <v>74</v>
      </c>
      <c r="H14" s="42">
        <v>8.90775462962963E-3</v>
      </c>
      <c r="I14" s="46">
        <f t="shared" si="0"/>
        <v>2.8918981481481478E-3</v>
      </c>
      <c r="J14" s="65">
        <f t="shared" si="1"/>
        <v>18.710289359822251</v>
      </c>
      <c r="K14" s="75">
        <v>5</v>
      </c>
      <c r="L14" s="65">
        <v>1</v>
      </c>
      <c r="M14" s="42">
        <f t="shared" si="2"/>
        <v>8.90775462962963E-3</v>
      </c>
      <c r="N14" s="52">
        <f t="shared" si="3"/>
        <v>283.16593687876002</v>
      </c>
      <c r="O14" s="74">
        <v>6</v>
      </c>
    </row>
    <row r="15" spans="1:18" s="67" customFormat="1" ht="15" customHeight="1">
      <c r="A15" s="59">
        <v>7</v>
      </c>
      <c r="B15" s="60">
        <v>2302</v>
      </c>
      <c r="C15" s="61" t="s">
        <v>17</v>
      </c>
      <c r="D15" s="59">
        <v>2000</v>
      </c>
      <c r="E15" s="62" t="s">
        <v>80</v>
      </c>
      <c r="F15" s="63" t="s">
        <v>81</v>
      </c>
      <c r="G15" s="64" t="s">
        <v>74</v>
      </c>
      <c r="H15" s="42">
        <v>1.0323263888888891E-2</v>
      </c>
      <c r="I15" s="46">
        <f t="shared" si="0"/>
        <v>4.3074074074074082E-3</v>
      </c>
      <c r="J15" s="65">
        <f t="shared" si="1"/>
        <v>16.144764723689075</v>
      </c>
      <c r="K15" s="75" t="s">
        <v>129</v>
      </c>
      <c r="L15" s="65">
        <v>0.9</v>
      </c>
      <c r="M15" s="42">
        <f t="shared" si="2"/>
        <v>9.2909375000000023E-3</v>
      </c>
      <c r="N15" s="52">
        <f t="shared" si="3"/>
        <v>230.24477506331453</v>
      </c>
      <c r="O15" s="66" t="s">
        <v>129</v>
      </c>
    </row>
    <row r="16" spans="1:18" s="67" customFormat="1" ht="15" customHeight="1">
      <c r="A16" s="59">
        <v>8</v>
      </c>
      <c r="B16" s="60">
        <v>7</v>
      </c>
      <c r="C16" s="61" t="s">
        <v>53</v>
      </c>
      <c r="D16" s="59">
        <v>1972</v>
      </c>
      <c r="E16" s="62"/>
      <c r="F16" s="68" t="s">
        <v>101</v>
      </c>
      <c r="G16" s="64" t="s">
        <v>74</v>
      </c>
      <c r="H16" s="42">
        <v>9.9140046296296285E-3</v>
      </c>
      <c r="I16" s="46">
        <f t="shared" si="0"/>
        <v>3.8981481481481462E-3</v>
      </c>
      <c r="J16" s="65">
        <f t="shared" si="1"/>
        <v>16.811235509065227</v>
      </c>
      <c r="K16" s="75">
        <v>7</v>
      </c>
      <c r="L16" s="65">
        <v>0.95</v>
      </c>
      <c r="M16" s="42">
        <f t="shared" si="2"/>
        <v>9.418304398148147E-3</v>
      </c>
      <c r="N16" s="52">
        <f t="shared" si="3"/>
        <v>213.60776118706036</v>
      </c>
      <c r="O16" s="74">
        <v>7</v>
      </c>
    </row>
    <row r="17" spans="1:15" s="67" customFormat="1" ht="15" customHeight="1">
      <c r="A17" s="59">
        <v>9</v>
      </c>
      <c r="B17" s="40">
        <v>4</v>
      </c>
      <c r="C17" s="41" t="s">
        <v>61</v>
      </c>
      <c r="D17" s="39">
        <v>1990</v>
      </c>
      <c r="E17" s="39"/>
      <c r="F17" s="68" t="s">
        <v>75</v>
      </c>
      <c r="G17" s="64" t="s">
        <v>74</v>
      </c>
      <c r="H17" s="42">
        <v>9.9195601851851858E-3</v>
      </c>
      <c r="I17" s="46">
        <f t="shared" si="0"/>
        <v>3.9037037037037035E-3</v>
      </c>
      <c r="J17" s="65">
        <f t="shared" si="1"/>
        <v>16.801820197188029</v>
      </c>
      <c r="K17" s="75">
        <v>8</v>
      </c>
      <c r="L17" s="65">
        <v>0.95</v>
      </c>
      <c r="M17" s="42">
        <f t="shared" si="2"/>
        <v>9.4235821759259264E-3</v>
      </c>
      <c r="N17" s="52">
        <f t="shared" si="3"/>
        <v>212.92806720728086</v>
      </c>
      <c r="O17" s="74">
        <v>8</v>
      </c>
    </row>
    <row r="18" spans="1:15" s="67" customFormat="1" ht="15" customHeight="1">
      <c r="A18" s="59">
        <v>10</v>
      </c>
      <c r="B18" s="60">
        <v>5</v>
      </c>
      <c r="C18" s="61" t="s">
        <v>50</v>
      </c>
      <c r="D18" s="59">
        <v>1999</v>
      </c>
      <c r="E18" s="62"/>
      <c r="F18" s="68" t="s">
        <v>130</v>
      </c>
      <c r="G18" s="64" t="s">
        <v>74</v>
      </c>
      <c r="H18" s="42">
        <v>1.0669791666666666E-2</v>
      </c>
      <c r="I18" s="46">
        <f t="shared" si="0"/>
        <v>4.6539351851851837E-3</v>
      </c>
      <c r="J18" s="65">
        <f t="shared" si="1"/>
        <v>15.620423703992971</v>
      </c>
      <c r="K18" s="75">
        <v>9</v>
      </c>
      <c r="L18" s="65">
        <v>0.9</v>
      </c>
      <c r="M18" s="42">
        <f t="shared" si="2"/>
        <v>9.6028125000000002E-3</v>
      </c>
      <c r="N18" s="52">
        <f t="shared" si="3"/>
        <v>190.28954431993927</v>
      </c>
      <c r="O18" s="74">
        <v>9</v>
      </c>
    </row>
    <row r="19" spans="1:15" s="67" customFormat="1" ht="15" customHeight="1">
      <c r="A19" s="59">
        <v>11</v>
      </c>
      <c r="B19" s="60">
        <v>131</v>
      </c>
      <c r="C19" s="61" t="s">
        <v>15</v>
      </c>
      <c r="D19" s="59">
        <v>1998</v>
      </c>
      <c r="E19" s="59" t="s">
        <v>80</v>
      </c>
      <c r="F19" s="63" t="s">
        <v>75</v>
      </c>
      <c r="G19" s="64" t="s">
        <v>74</v>
      </c>
      <c r="H19" s="42">
        <v>1.2889467592592595E-2</v>
      </c>
      <c r="I19" s="46">
        <f t="shared" si="0"/>
        <v>6.8736111111111125E-3</v>
      </c>
      <c r="J19" s="65">
        <f t="shared" si="1"/>
        <v>12.930453912809229</v>
      </c>
      <c r="K19" s="75">
        <v>10</v>
      </c>
      <c r="L19" s="65">
        <v>0.95</v>
      </c>
      <c r="M19" s="42">
        <f t="shared" si="2"/>
        <v>1.2244994212962964E-2</v>
      </c>
      <c r="N19" s="52">
        <v>0</v>
      </c>
      <c r="O19" s="74">
        <v>10</v>
      </c>
    </row>
    <row r="20" spans="1:15" s="67" customFormat="1" ht="15" customHeight="1">
      <c r="A20" s="59">
        <v>12</v>
      </c>
      <c r="B20" s="60">
        <v>19</v>
      </c>
      <c r="C20" s="61" t="s">
        <v>131</v>
      </c>
      <c r="D20" s="59">
        <v>1968</v>
      </c>
      <c r="E20" s="62"/>
      <c r="F20" s="68" t="s">
        <v>130</v>
      </c>
      <c r="G20" s="64" t="s">
        <v>74</v>
      </c>
      <c r="H20" s="42">
        <v>1.5870486111111113E-2</v>
      </c>
      <c r="I20" s="46">
        <f t="shared" si="0"/>
        <v>9.8546296296296299E-3</v>
      </c>
      <c r="J20" s="65">
        <f t="shared" si="1"/>
        <v>10.501673704246613</v>
      </c>
      <c r="K20" s="75">
        <v>11</v>
      </c>
      <c r="L20" s="65">
        <v>1</v>
      </c>
      <c r="M20" s="42">
        <f t="shared" si="2"/>
        <v>1.5870486111111113E-2</v>
      </c>
      <c r="N20" s="52">
        <v>0</v>
      </c>
      <c r="O20" s="74">
        <v>11</v>
      </c>
    </row>
    <row r="21" spans="1:15" s="67" customFormat="1" ht="15" customHeight="1">
      <c r="A21" s="59">
        <v>13</v>
      </c>
      <c r="B21" s="60">
        <v>6</v>
      </c>
      <c r="C21" s="61" t="s">
        <v>132</v>
      </c>
      <c r="D21" s="59">
        <v>1981</v>
      </c>
      <c r="E21" s="62"/>
      <c r="F21" s="68" t="s">
        <v>93</v>
      </c>
      <c r="G21" s="64" t="s">
        <v>112</v>
      </c>
      <c r="H21" s="42">
        <v>1.7905439814814815E-2</v>
      </c>
      <c r="I21" s="46">
        <f t="shared" si="0"/>
        <v>1.1889583333333332E-2</v>
      </c>
      <c r="J21" s="65">
        <f t="shared" si="1"/>
        <v>9.3081582128336233</v>
      </c>
      <c r="K21" s="75">
        <v>12</v>
      </c>
      <c r="L21" s="65">
        <v>0.95</v>
      </c>
      <c r="M21" s="42">
        <f t="shared" si="2"/>
        <v>1.7010167824074073E-2</v>
      </c>
      <c r="N21" s="52">
        <v>0</v>
      </c>
      <c r="O21" s="74">
        <v>12</v>
      </c>
    </row>
    <row r="22" spans="1:15" s="67" customFormat="1" ht="15" customHeight="1">
      <c r="A22" s="59">
        <v>14</v>
      </c>
      <c r="B22" s="60">
        <v>7</v>
      </c>
      <c r="C22" s="61" t="s">
        <v>102</v>
      </c>
      <c r="D22" s="59">
        <v>1982</v>
      </c>
      <c r="E22" s="62"/>
      <c r="F22" s="68" t="s">
        <v>75</v>
      </c>
      <c r="G22" s="64" t="s">
        <v>77</v>
      </c>
      <c r="H22" s="42" t="s">
        <v>105</v>
      </c>
      <c r="I22" s="46"/>
      <c r="J22" s="65"/>
      <c r="K22" s="75"/>
      <c r="L22" s="65">
        <v>0.95</v>
      </c>
      <c r="M22" s="42"/>
      <c r="N22" s="52"/>
      <c r="O22" s="74"/>
    </row>
    <row r="23" spans="1:15" s="67" customFormat="1" ht="15" customHeight="1">
      <c r="A23" s="59">
        <v>15</v>
      </c>
      <c r="B23" s="40">
        <v>56</v>
      </c>
      <c r="C23" s="41" t="s">
        <v>6</v>
      </c>
      <c r="D23" s="39">
        <v>1998</v>
      </c>
      <c r="E23" s="59" t="s">
        <v>80</v>
      </c>
      <c r="F23" s="68" t="s">
        <v>93</v>
      </c>
      <c r="G23" s="86" t="s">
        <v>135</v>
      </c>
      <c r="H23" s="42" t="s">
        <v>105</v>
      </c>
      <c r="I23" s="46"/>
      <c r="J23" s="65"/>
      <c r="K23" s="66"/>
      <c r="L23" s="65">
        <v>0.95</v>
      </c>
      <c r="M23" s="42"/>
      <c r="N23" s="52"/>
      <c r="O23" s="74"/>
    </row>
    <row r="24" spans="1:15" s="67" customFormat="1" ht="15" customHeight="1">
      <c r="A24" s="59">
        <v>16</v>
      </c>
      <c r="B24" s="60">
        <v>156</v>
      </c>
      <c r="C24" s="41" t="s">
        <v>6</v>
      </c>
      <c r="D24" s="39">
        <v>1998</v>
      </c>
      <c r="E24" s="59" t="s">
        <v>80</v>
      </c>
      <c r="F24" s="68" t="s">
        <v>75</v>
      </c>
      <c r="G24" s="86" t="s">
        <v>135</v>
      </c>
      <c r="H24" s="42" t="s">
        <v>105</v>
      </c>
      <c r="I24" s="46"/>
      <c r="J24" s="65"/>
      <c r="K24" s="66" t="s">
        <v>129</v>
      </c>
      <c r="L24" s="65">
        <v>0.95</v>
      </c>
      <c r="M24" s="42"/>
      <c r="N24" s="52"/>
      <c r="O24" s="66" t="s">
        <v>129</v>
      </c>
    </row>
    <row r="25" spans="1:15" s="67" customFormat="1" ht="15" customHeight="1">
      <c r="A25" s="59">
        <v>17</v>
      </c>
      <c r="B25" s="40">
        <v>48</v>
      </c>
      <c r="C25" s="41" t="s">
        <v>134</v>
      </c>
      <c r="D25" s="39">
        <v>1977</v>
      </c>
      <c r="E25" s="39"/>
      <c r="F25" s="68" t="s">
        <v>75</v>
      </c>
      <c r="G25" s="64" t="s">
        <v>74</v>
      </c>
      <c r="H25" s="42" t="s">
        <v>133</v>
      </c>
      <c r="I25" s="46"/>
      <c r="J25" s="65"/>
      <c r="K25" s="66"/>
      <c r="L25" s="65">
        <v>0.95</v>
      </c>
      <c r="M25" s="42"/>
      <c r="N25" s="52"/>
      <c r="O25" s="74"/>
    </row>
    <row r="26" spans="1:15" ht="6.75" customHeight="1"/>
    <row r="27" spans="1:15">
      <c r="B27" s="30" t="s">
        <v>55</v>
      </c>
    </row>
    <row r="28" spans="1:15" ht="27" customHeight="1">
      <c r="A28" s="170" t="s">
        <v>56</v>
      </c>
      <c r="B28" s="171"/>
      <c r="C28" s="72" t="s">
        <v>57</v>
      </c>
      <c r="D28" s="54" t="s">
        <v>58</v>
      </c>
      <c r="E28" s="73" t="s">
        <v>92</v>
      </c>
      <c r="F28" s="54" t="s">
        <v>59</v>
      </c>
      <c r="G28" s="54" t="s">
        <v>116</v>
      </c>
      <c r="H28" s="185" t="s">
        <v>60</v>
      </c>
      <c r="I28" s="186"/>
      <c r="J28" s="186"/>
      <c r="K28" s="187"/>
    </row>
    <row r="29" spans="1:15" ht="15" customHeight="1">
      <c r="A29" s="172">
        <v>42763</v>
      </c>
      <c r="B29" s="173"/>
      <c r="C29" s="55" t="s">
        <v>138</v>
      </c>
      <c r="D29" s="178" t="s">
        <v>144</v>
      </c>
      <c r="E29" s="180"/>
      <c r="F29" s="180" t="s">
        <v>140</v>
      </c>
      <c r="G29" s="180" t="s">
        <v>141</v>
      </c>
      <c r="H29" s="172" t="s">
        <v>142</v>
      </c>
      <c r="I29" s="188"/>
      <c r="J29" s="188"/>
      <c r="K29" s="189"/>
    </row>
    <row r="30" spans="1:15" ht="15" customHeight="1">
      <c r="A30" s="174"/>
      <c r="B30" s="175"/>
      <c r="C30" s="55" t="s">
        <v>137</v>
      </c>
      <c r="D30" s="179"/>
      <c r="E30" s="181"/>
      <c r="F30" s="183"/>
      <c r="G30" s="183"/>
      <c r="H30" s="190"/>
      <c r="I30" s="155"/>
      <c r="J30" s="155"/>
      <c r="K30" s="166"/>
    </row>
    <row r="31" spans="1:15" ht="15" customHeight="1">
      <c r="A31" s="176"/>
      <c r="B31" s="177"/>
      <c r="C31" s="55" t="s">
        <v>139</v>
      </c>
      <c r="D31" s="179"/>
      <c r="E31" s="182"/>
      <c r="F31" s="184"/>
      <c r="G31" s="184"/>
      <c r="H31" s="191"/>
      <c r="I31" s="192"/>
      <c r="J31" s="192"/>
      <c r="K31" s="193"/>
    </row>
    <row r="32" spans="1:15" ht="32.25" customHeight="1">
      <c r="I32" s="36" t="s">
        <v>121</v>
      </c>
      <c r="J32" s="36"/>
      <c r="K32" s="36"/>
      <c r="L32" s="36"/>
    </row>
    <row r="33" spans="1:12" ht="13.5" customHeight="1">
      <c r="A33" s="80"/>
      <c r="B33" s="79"/>
      <c r="C33" s="79"/>
      <c r="D33" s="79"/>
      <c r="E33" s="79"/>
      <c r="F33" s="79"/>
      <c r="G33" s="79"/>
      <c r="H33" s="79"/>
      <c r="I33" s="36" t="s">
        <v>122</v>
      </c>
      <c r="J33" s="36"/>
      <c r="K33" s="36"/>
      <c r="L33" s="36"/>
    </row>
    <row r="34" spans="1:12">
      <c r="A34" s="36"/>
      <c r="B34" s="36"/>
      <c r="C34" s="36"/>
      <c r="D34" s="36"/>
      <c r="E34" s="36"/>
      <c r="F34" s="36"/>
      <c r="G34" s="36"/>
      <c r="H34" s="36"/>
      <c r="J34" s="36"/>
      <c r="K34" s="36"/>
      <c r="L34" s="36"/>
    </row>
    <row r="35" spans="1:12">
      <c r="A35" s="36"/>
      <c r="B35" s="36"/>
      <c r="C35" s="36"/>
      <c r="D35" s="36"/>
      <c r="E35" s="36"/>
      <c r="F35" s="36"/>
      <c r="G35" s="36"/>
      <c r="H35" s="36"/>
      <c r="J35" s="36"/>
      <c r="K35" s="36"/>
      <c r="L35" s="36"/>
    </row>
    <row r="36" spans="1:12" ht="35.25" customHeight="1">
      <c r="A36" s="156" t="s">
        <v>143</v>
      </c>
      <c r="B36" s="157"/>
      <c r="C36" s="157"/>
      <c r="D36" s="157"/>
      <c r="E36" s="157"/>
      <c r="F36" s="157"/>
      <c r="G36" s="157"/>
      <c r="H36" s="157"/>
    </row>
  </sheetData>
  <autoFilter ref="A8:O8">
    <sortState ref="A9:O25">
      <sortCondition descending="1" ref="N8"/>
    </sortState>
  </autoFilter>
  <mergeCells count="13">
    <mergeCell ref="A1:O1"/>
    <mergeCell ref="A2:O2"/>
    <mergeCell ref="A3:O3"/>
    <mergeCell ref="A4:O4"/>
    <mergeCell ref="A28:B28"/>
    <mergeCell ref="H28:K28"/>
    <mergeCell ref="A36:H36"/>
    <mergeCell ref="A29:B31"/>
    <mergeCell ref="D29:D31"/>
    <mergeCell ref="E29:E31"/>
    <mergeCell ref="F29:F31"/>
    <mergeCell ref="G29:G31"/>
    <mergeCell ref="H29:K31"/>
  </mergeCells>
  <pageMargins left="0.31496062992125984" right="0.31496062992125984" top="0.15748031496062992" bottom="0.15748031496062992" header="0" footer="0"/>
  <pageSetup paperSize="9" scale="85" fitToHeight="2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topLeftCell="A7" zoomScale="85" zoomScaleNormal="70" zoomScaleSheetLayoutView="85" workbookViewId="0">
      <selection activeCell="A13" sqref="A13:XFD13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11.42578125" customWidth="1"/>
    <col min="12" max="12" width="7.7109375" customWidth="1"/>
    <col min="13" max="13" width="13.28515625" customWidth="1"/>
    <col min="14" max="14" width="9.28515625" bestFit="1" customWidth="1"/>
    <col min="15" max="15" width="10.140625" customWidth="1"/>
  </cols>
  <sheetData>
    <row r="1" spans="1:18" ht="17.25" customHeight="1">
      <c r="A1" s="158" t="s">
        <v>145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33"/>
      <c r="Q1" s="33"/>
    </row>
    <row r="2" spans="1:18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  <c r="P2" s="33"/>
      <c r="Q2" s="33"/>
    </row>
    <row r="3" spans="1:18" ht="18.75">
      <c r="A3" s="164" t="s">
        <v>146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/>
      <c r="P3" s="33"/>
      <c r="Q3" s="33"/>
      <c r="R3" s="33"/>
    </row>
    <row r="4" spans="1:18" ht="19.5" customHeight="1">
      <c r="A4" s="167" t="s">
        <v>152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  <c r="P4" s="33"/>
      <c r="Q4" s="33"/>
    </row>
    <row r="5" spans="1:18" ht="15.75" customHeight="1">
      <c r="A5" s="47" t="s">
        <v>95</v>
      </c>
      <c r="B5" s="47" t="s">
        <v>96</v>
      </c>
      <c r="C5" s="81"/>
      <c r="D5" s="47" t="s">
        <v>86</v>
      </c>
      <c r="E5" s="81"/>
      <c r="F5" s="47"/>
      <c r="G5" s="48" t="s">
        <v>87</v>
      </c>
      <c r="H5" s="49">
        <v>1</v>
      </c>
      <c r="I5" s="49"/>
      <c r="J5" s="50" t="s">
        <v>88</v>
      </c>
      <c r="K5" s="50"/>
      <c r="L5" s="47" t="s">
        <v>89</v>
      </c>
      <c r="N5" s="51">
        <v>2520</v>
      </c>
      <c r="O5" s="48" t="s">
        <v>90</v>
      </c>
      <c r="P5" s="33"/>
      <c r="Q5" s="33"/>
    </row>
    <row r="6" spans="1:18" ht="19.5" customHeight="1">
      <c r="A6" s="47"/>
      <c r="B6" s="47"/>
      <c r="C6" s="81"/>
      <c r="D6" s="81"/>
      <c r="E6" s="81"/>
      <c r="F6" s="81"/>
      <c r="G6" s="81"/>
      <c r="H6" s="47"/>
      <c r="I6" s="47"/>
      <c r="K6" s="81"/>
      <c r="L6" s="47" t="s">
        <v>91</v>
      </c>
      <c r="N6" s="87">
        <v>13</v>
      </c>
      <c r="O6" s="48" t="s">
        <v>90</v>
      </c>
      <c r="P6" s="33"/>
      <c r="Q6" s="33"/>
    </row>
    <row r="7" spans="1:18" ht="13.5" customHeight="1">
      <c r="A7" s="37" t="s">
        <v>12</v>
      </c>
      <c r="B7" s="24">
        <f>M9</f>
        <v>3.4341840277777773E-3</v>
      </c>
      <c r="C7" s="82"/>
      <c r="D7" s="82"/>
      <c r="E7" s="82"/>
      <c r="F7" s="82"/>
      <c r="G7" s="82"/>
      <c r="H7" s="82"/>
      <c r="I7" s="36"/>
      <c r="J7" s="36"/>
      <c r="K7" s="36"/>
      <c r="L7" s="36"/>
      <c r="M7" s="36"/>
      <c r="N7" s="36"/>
      <c r="O7" s="36"/>
    </row>
    <row r="8" spans="1:18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</row>
    <row r="9" spans="1:18" s="67" customFormat="1" ht="15" customHeight="1">
      <c r="A9" s="59">
        <v>1</v>
      </c>
      <c r="B9" s="60">
        <v>123</v>
      </c>
      <c r="C9" s="61" t="s">
        <v>2</v>
      </c>
      <c r="D9" s="59">
        <v>1985</v>
      </c>
      <c r="E9" s="62" t="s">
        <v>107</v>
      </c>
      <c r="F9" s="68" t="s">
        <v>73</v>
      </c>
      <c r="G9" s="69" t="s">
        <v>72</v>
      </c>
      <c r="H9" s="42">
        <v>3.6149305555555553E-3</v>
      </c>
      <c r="I9" s="46">
        <f t="shared" ref="I9:I30" si="0">H9-$H$9</f>
        <v>0</v>
      </c>
      <c r="J9" s="65">
        <f t="shared" ref="J9:J30" si="1">$N$5/(H9*24000)</f>
        <v>29.046201133416581</v>
      </c>
      <c r="K9" s="75">
        <v>1</v>
      </c>
      <c r="L9" s="65">
        <v>0.95</v>
      </c>
      <c r="M9" s="42">
        <f t="shared" ref="M9:M30" si="2">H9*L9</f>
        <v>3.4341840277777773E-3</v>
      </c>
      <c r="N9" s="52">
        <f>1000*(2*$B$7/M9-1)</f>
        <v>1000</v>
      </c>
      <c r="O9" s="74">
        <v>1</v>
      </c>
    </row>
    <row r="10" spans="1:18" s="67" customFormat="1" ht="15" customHeight="1">
      <c r="A10" s="59">
        <v>6</v>
      </c>
      <c r="B10" s="60">
        <v>2</v>
      </c>
      <c r="C10" s="61" t="s">
        <v>14</v>
      </c>
      <c r="D10" s="59">
        <v>2003</v>
      </c>
      <c r="E10" s="59" t="s">
        <v>71</v>
      </c>
      <c r="F10" s="68" t="s">
        <v>93</v>
      </c>
      <c r="G10" s="64" t="s">
        <v>74</v>
      </c>
      <c r="H10" s="42">
        <v>4.5880787037037036E-3</v>
      </c>
      <c r="I10" s="46">
        <f t="shared" si="0"/>
        <v>9.7314814814814833E-4</v>
      </c>
      <c r="J10" s="65">
        <f t="shared" si="1"/>
        <v>22.885396432986052</v>
      </c>
      <c r="K10" s="75">
        <v>6</v>
      </c>
      <c r="L10" s="65">
        <v>0.75</v>
      </c>
      <c r="M10" s="42">
        <f t="shared" si="2"/>
        <v>3.4410590277777777E-3</v>
      </c>
      <c r="N10" s="52">
        <f t="shared" ref="N10:N28" si="3">1000*(2*$B$7/M10-1)</f>
        <v>996.00413713074818</v>
      </c>
      <c r="O10" s="74">
        <v>2</v>
      </c>
    </row>
    <row r="11" spans="1:18" s="67" customFormat="1" ht="15" customHeight="1">
      <c r="A11" s="59">
        <v>2</v>
      </c>
      <c r="B11" s="60">
        <v>66</v>
      </c>
      <c r="C11" s="61" t="s">
        <v>3</v>
      </c>
      <c r="D11" s="59">
        <v>1966</v>
      </c>
      <c r="E11" s="62" t="s">
        <v>76</v>
      </c>
      <c r="F11" s="63" t="s">
        <v>93</v>
      </c>
      <c r="G11" s="64" t="s">
        <v>74</v>
      </c>
      <c r="H11" s="42">
        <v>3.9039351851851852E-3</v>
      </c>
      <c r="I11" s="46">
        <f t="shared" si="0"/>
        <v>2.8900462962962994E-4</v>
      </c>
      <c r="J11" s="65">
        <f t="shared" si="1"/>
        <v>26.895938333827452</v>
      </c>
      <c r="K11" s="75">
        <v>2</v>
      </c>
      <c r="L11" s="65">
        <v>0.9</v>
      </c>
      <c r="M11" s="42">
        <f t="shared" si="2"/>
        <v>3.5135416666666665E-3</v>
      </c>
      <c r="N11" s="52">
        <f t="shared" si="3"/>
        <v>954.82755212965697</v>
      </c>
      <c r="O11" s="74">
        <v>3</v>
      </c>
    </row>
    <row r="12" spans="1:18" s="67" customFormat="1" ht="15" customHeight="1">
      <c r="A12" s="59">
        <v>13</v>
      </c>
      <c r="B12" s="40">
        <v>10</v>
      </c>
      <c r="C12" s="41" t="s">
        <v>42</v>
      </c>
      <c r="D12" s="39">
        <v>1942</v>
      </c>
      <c r="E12" s="39" t="s">
        <v>71</v>
      </c>
      <c r="F12" s="45" t="s">
        <v>78</v>
      </c>
      <c r="G12" s="43" t="s">
        <v>79</v>
      </c>
      <c r="H12" s="42">
        <v>5.1355324074074072E-3</v>
      </c>
      <c r="I12" s="46">
        <f t="shared" si="0"/>
        <v>1.520601851851852E-3</v>
      </c>
      <c r="J12" s="65">
        <f t="shared" si="1"/>
        <v>20.445786662459714</v>
      </c>
      <c r="K12" s="75">
        <v>13</v>
      </c>
      <c r="L12" s="65">
        <v>0.8</v>
      </c>
      <c r="M12" s="42">
        <f t="shared" si="2"/>
        <v>4.108425925925926E-3</v>
      </c>
      <c r="N12" s="52">
        <f t="shared" si="3"/>
        <v>671.77604741835853</v>
      </c>
      <c r="O12" s="74">
        <v>4</v>
      </c>
    </row>
    <row r="13" spans="1:18" s="67" customFormat="1" ht="15" customHeight="1">
      <c r="A13" s="59">
        <v>5</v>
      </c>
      <c r="B13" s="60">
        <v>3103</v>
      </c>
      <c r="C13" s="61" t="s">
        <v>46</v>
      </c>
      <c r="D13" s="59">
        <v>1987</v>
      </c>
      <c r="E13" s="59" t="s">
        <v>80</v>
      </c>
      <c r="F13" s="68" t="s">
        <v>93</v>
      </c>
      <c r="G13" s="64" t="s">
        <v>74</v>
      </c>
      <c r="H13" s="42">
        <v>4.398611111111111E-3</v>
      </c>
      <c r="I13" s="46">
        <f t="shared" si="0"/>
        <v>7.8368055555555569E-4</v>
      </c>
      <c r="J13" s="65">
        <f t="shared" si="1"/>
        <v>23.871171455636251</v>
      </c>
      <c r="K13" s="75">
        <v>5</v>
      </c>
      <c r="L13" s="65">
        <v>0.95</v>
      </c>
      <c r="M13" s="42">
        <f t="shared" si="2"/>
        <v>4.1786805555555553E-3</v>
      </c>
      <c r="N13" s="52">
        <f t="shared" si="3"/>
        <v>643.66908746447723</v>
      </c>
      <c r="O13" s="74">
        <v>5</v>
      </c>
    </row>
    <row r="14" spans="1:18" s="67" customFormat="1" ht="15" customHeight="1">
      <c r="A14" s="59">
        <v>3</v>
      </c>
      <c r="B14" s="60">
        <v>9</v>
      </c>
      <c r="C14" s="61" t="s">
        <v>94</v>
      </c>
      <c r="D14" s="59">
        <v>1979</v>
      </c>
      <c r="E14" s="59"/>
      <c r="F14" s="68" t="s">
        <v>75</v>
      </c>
      <c r="G14" s="64" t="s">
        <v>77</v>
      </c>
      <c r="H14" s="42">
        <v>4.3394675925925927E-3</v>
      </c>
      <c r="I14" s="46">
        <f t="shared" si="0"/>
        <v>7.2453703703703742E-4</v>
      </c>
      <c r="J14" s="65">
        <f t="shared" si="1"/>
        <v>24.196516683114179</v>
      </c>
      <c r="K14" s="75">
        <v>3</v>
      </c>
      <c r="L14" s="65">
        <v>1</v>
      </c>
      <c r="M14" s="42">
        <f t="shared" si="2"/>
        <v>4.3394675925925927E-3</v>
      </c>
      <c r="N14" s="52">
        <f t="shared" si="3"/>
        <v>582.76744992398562</v>
      </c>
      <c r="O14" s="74">
        <v>6</v>
      </c>
    </row>
    <row r="15" spans="1:18" s="67" customFormat="1" ht="15" customHeight="1">
      <c r="A15" s="59">
        <v>4</v>
      </c>
      <c r="B15" s="60">
        <v>3</v>
      </c>
      <c r="C15" s="61" t="s">
        <v>5</v>
      </c>
      <c r="D15" s="59">
        <v>1988</v>
      </c>
      <c r="E15" s="59" t="s">
        <v>71</v>
      </c>
      <c r="F15" s="68" t="s">
        <v>93</v>
      </c>
      <c r="G15" s="64" t="s">
        <v>77</v>
      </c>
      <c r="H15" s="42">
        <v>4.3609953703703701E-3</v>
      </c>
      <c r="I15" s="46">
        <f t="shared" si="0"/>
        <v>7.4606481481481485E-4</v>
      </c>
      <c r="J15" s="65">
        <f t="shared" si="1"/>
        <v>24.077072109132409</v>
      </c>
      <c r="K15" s="75">
        <v>4</v>
      </c>
      <c r="L15" s="65">
        <v>1</v>
      </c>
      <c r="M15" s="42">
        <f t="shared" si="2"/>
        <v>4.3609953703703701E-3</v>
      </c>
      <c r="N15" s="52">
        <f t="shared" si="3"/>
        <v>574.95421853021571</v>
      </c>
      <c r="O15" s="74">
        <v>7</v>
      </c>
    </row>
    <row r="16" spans="1:18" s="67" customFormat="1" ht="15" customHeight="1">
      <c r="A16" s="59">
        <v>7</v>
      </c>
      <c r="B16" s="60">
        <v>19</v>
      </c>
      <c r="C16" s="61" t="s">
        <v>7</v>
      </c>
      <c r="D16" s="59">
        <v>1990</v>
      </c>
      <c r="E16" s="62" t="s">
        <v>80</v>
      </c>
      <c r="F16" s="68" t="s">
        <v>75</v>
      </c>
      <c r="G16" s="64" t="s">
        <v>77</v>
      </c>
      <c r="H16" s="42">
        <v>4.6449074074074075E-3</v>
      </c>
      <c r="I16" s="46">
        <f t="shared" si="0"/>
        <v>1.0299768518518522E-3</v>
      </c>
      <c r="J16" s="65">
        <f t="shared" si="1"/>
        <v>22.605402172829663</v>
      </c>
      <c r="K16" s="75">
        <v>7</v>
      </c>
      <c r="L16" s="65">
        <v>0.95</v>
      </c>
      <c r="M16" s="42">
        <f t="shared" si="2"/>
        <v>4.412662037037037E-3</v>
      </c>
      <c r="N16" s="52">
        <f t="shared" si="3"/>
        <v>556.513505432074</v>
      </c>
      <c r="O16" s="74">
        <v>8</v>
      </c>
    </row>
    <row r="17" spans="1:15" s="67" customFormat="1" ht="15" customHeight="1">
      <c r="A17" s="59">
        <v>9</v>
      </c>
      <c r="B17" s="60">
        <v>17</v>
      </c>
      <c r="C17" s="61" t="s">
        <v>17</v>
      </c>
      <c r="D17" s="59">
        <v>2000</v>
      </c>
      <c r="E17" s="62" t="s">
        <v>80</v>
      </c>
      <c r="F17" s="63" t="s">
        <v>81</v>
      </c>
      <c r="G17" s="64" t="s">
        <v>74</v>
      </c>
      <c r="H17" s="42">
        <v>5.0042824074074069E-3</v>
      </c>
      <c r="I17" s="46">
        <f t="shared" si="0"/>
        <v>1.3893518518518517E-3</v>
      </c>
      <c r="J17" s="65">
        <f t="shared" si="1"/>
        <v>20.982029280477374</v>
      </c>
      <c r="K17" s="75">
        <v>9</v>
      </c>
      <c r="L17" s="65">
        <v>0.9</v>
      </c>
      <c r="M17" s="42">
        <f t="shared" si="2"/>
        <v>4.5038541666666664E-3</v>
      </c>
      <c r="N17" s="52">
        <f t="shared" si="3"/>
        <v>524.99787990224411</v>
      </c>
      <c r="O17" s="74">
        <v>9</v>
      </c>
    </row>
    <row r="18" spans="1:15" s="67" customFormat="1" ht="15" customHeight="1">
      <c r="A18" s="59">
        <v>16</v>
      </c>
      <c r="B18" s="60">
        <v>18</v>
      </c>
      <c r="C18" s="61" t="s">
        <v>62</v>
      </c>
      <c r="D18" s="59">
        <v>2006</v>
      </c>
      <c r="E18" s="62"/>
      <c r="F18" s="68" t="s">
        <v>75</v>
      </c>
      <c r="G18" s="64" t="s">
        <v>74</v>
      </c>
      <c r="H18" s="42">
        <v>5.6560185185185177E-3</v>
      </c>
      <c r="I18" s="46">
        <f t="shared" si="0"/>
        <v>2.0410879629629624E-3</v>
      </c>
      <c r="J18" s="65">
        <f t="shared" si="1"/>
        <v>18.564295653597451</v>
      </c>
      <c r="K18" s="75">
        <v>16</v>
      </c>
      <c r="L18" s="65">
        <v>0.8</v>
      </c>
      <c r="M18" s="42">
        <f t="shared" si="2"/>
        <v>4.524814814814814E-3</v>
      </c>
      <c r="N18" s="52">
        <f t="shared" si="3"/>
        <v>517.9335147744946</v>
      </c>
      <c r="O18" s="74">
        <v>10</v>
      </c>
    </row>
    <row r="19" spans="1:15" s="67" customFormat="1" ht="15" customHeight="1">
      <c r="A19" s="59">
        <v>8</v>
      </c>
      <c r="B19" s="60">
        <v>263</v>
      </c>
      <c r="C19" s="61" t="s">
        <v>8</v>
      </c>
      <c r="D19" s="59">
        <v>1981</v>
      </c>
      <c r="E19" s="59" t="s">
        <v>71</v>
      </c>
      <c r="F19" s="68" t="s">
        <v>73</v>
      </c>
      <c r="G19" s="64" t="s">
        <v>74</v>
      </c>
      <c r="H19" s="42">
        <v>4.7979166666666665E-3</v>
      </c>
      <c r="I19" s="46">
        <f t="shared" si="0"/>
        <v>1.1829861111111112E-3</v>
      </c>
      <c r="J19" s="65">
        <f t="shared" si="1"/>
        <v>21.884498480243163</v>
      </c>
      <c r="K19" s="75">
        <v>8</v>
      </c>
      <c r="L19" s="65">
        <v>0.95</v>
      </c>
      <c r="M19" s="42">
        <f t="shared" si="2"/>
        <v>4.5580208333333332E-3</v>
      </c>
      <c r="N19" s="52">
        <f t="shared" si="3"/>
        <v>506.87509046171652</v>
      </c>
      <c r="O19" s="74">
        <v>11</v>
      </c>
    </row>
    <row r="20" spans="1:15" s="67" customFormat="1" ht="15" customHeight="1">
      <c r="A20" s="59">
        <v>12</v>
      </c>
      <c r="B20" s="60">
        <v>969</v>
      </c>
      <c r="C20" s="61" t="s">
        <v>50</v>
      </c>
      <c r="D20" s="59">
        <v>1999</v>
      </c>
      <c r="E20" s="62"/>
      <c r="F20" s="68" t="s">
        <v>130</v>
      </c>
      <c r="G20" s="64" t="s">
        <v>74</v>
      </c>
      <c r="H20" s="42">
        <v>5.1131944444444445E-3</v>
      </c>
      <c r="I20" s="46">
        <f t="shared" si="0"/>
        <v>1.4982638888888893E-3</v>
      </c>
      <c r="J20" s="65">
        <f t="shared" si="1"/>
        <v>20.535107972293901</v>
      </c>
      <c r="K20" s="75">
        <v>12</v>
      </c>
      <c r="L20" s="65">
        <v>0.9</v>
      </c>
      <c r="M20" s="42">
        <f t="shared" si="2"/>
        <v>4.6018750000000001E-3</v>
      </c>
      <c r="N20" s="52">
        <f t="shared" si="3"/>
        <v>492.51512819351984</v>
      </c>
      <c r="O20" s="74">
        <v>12</v>
      </c>
    </row>
    <row r="21" spans="1:15" s="67" customFormat="1" ht="15" customHeight="1">
      <c r="A21" s="59">
        <v>10</v>
      </c>
      <c r="B21" s="40">
        <v>15</v>
      </c>
      <c r="C21" s="41" t="s">
        <v>149</v>
      </c>
      <c r="D21" s="39">
        <v>1993</v>
      </c>
      <c r="E21" s="39"/>
      <c r="F21" s="68" t="s">
        <v>75</v>
      </c>
      <c r="G21" s="64" t="s">
        <v>77</v>
      </c>
      <c r="H21" s="42">
        <v>5.0565972222222219E-3</v>
      </c>
      <c r="I21" s="46">
        <f t="shared" si="0"/>
        <v>1.4416666666666666E-3</v>
      </c>
      <c r="J21" s="65">
        <f t="shared" si="1"/>
        <v>20.764952276316695</v>
      </c>
      <c r="K21" s="75">
        <v>10</v>
      </c>
      <c r="L21" s="65">
        <v>1</v>
      </c>
      <c r="M21" s="42">
        <f t="shared" si="2"/>
        <v>5.0565972222222219E-3</v>
      </c>
      <c r="N21" s="52">
        <f t="shared" si="3"/>
        <v>358.29842752180173</v>
      </c>
      <c r="O21" s="74">
        <v>13</v>
      </c>
    </row>
    <row r="22" spans="1:15" s="67" customFormat="1" ht="15" customHeight="1">
      <c r="A22" s="59">
        <v>14</v>
      </c>
      <c r="B22" s="60">
        <v>121</v>
      </c>
      <c r="C22" s="61" t="s">
        <v>15</v>
      </c>
      <c r="D22" s="59">
        <v>1998</v>
      </c>
      <c r="E22" s="59" t="s">
        <v>80</v>
      </c>
      <c r="F22" s="63" t="s">
        <v>75</v>
      </c>
      <c r="G22" s="64" t="s">
        <v>74</v>
      </c>
      <c r="H22" s="42">
        <v>5.3460648148148148E-3</v>
      </c>
      <c r="I22" s="46">
        <f t="shared" si="0"/>
        <v>1.7311342592592595E-3</v>
      </c>
      <c r="J22" s="65">
        <f t="shared" si="1"/>
        <v>19.640614851699503</v>
      </c>
      <c r="K22" s="75">
        <v>14</v>
      </c>
      <c r="L22" s="65">
        <v>0.95</v>
      </c>
      <c r="M22" s="42">
        <f t="shared" si="2"/>
        <v>5.0787615740740741E-3</v>
      </c>
      <c r="N22" s="52">
        <f t="shared" si="3"/>
        <v>352.37064299631936</v>
      </c>
      <c r="O22" s="74">
        <v>14</v>
      </c>
    </row>
    <row r="23" spans="1:15" s="67" customFormat="1" ht="15" customHeight="1">
      <c r="A23" s="59">
        <v>11</v>
      </c>
      <c r="B23" s="60">
        <v>838</v>
      </c>
      <c r="C23" s="61" t="s">
        <v>131</v>
      </c>
      <c r="D23" s="59">
        <v>1968</v>
      </c>
      <c r="E23" s="62"/>
      <c r="F23" s="68" t="s">
        <v>150</v>
      </c>
      <c r="G23" s="64" t="s">
        <v>74</v>
      </c>
      <c r="H23" s="42">
        <v>5.1000000000000004E-3</v>
      </c>
      <c r="I23" s="46">
        <f t="shared" si="0"/>
        <v>1.4850694444444451E-3</v>
      </c>
      <c r="J23" s="65">
        <f t="shared" si="1"/>
        <v>20.588235294117645</v>
      </c>
      <c r="K23" s="75">
        <v>11</v>
      </c>
      <c r="L23" s="65">
        <v>1</v>
      </c>
      <c r="M23" s="42">
        <f t="shared" si="2"/>
        <v>5.1000000000000004E-3</v>
      </c>
      <c r="N23" s="52">
        <f t="shared" si="3"/>
        <v>346.73883442265765</v>
      </c>
      <c r="O23" s="74">
        <v>15</v>
      </c>
    </row>
    <row r="24" spans="1:15" s="67" customFormat="1" ht="15" customHeight="1">
      <c r="A24" s="59">
        <v>15</v>
      </c>
      <c r="B24" s="60">
        <v>5</v>
      </c>
      <c r="C24" s="89" t="s">
        <v>53</v>
      </c>
      <c r="D24" s="59">
        <v>1972</v>
      </c>
      <c r="E24" s="62"/>
      <c r="F24" s="68" t="s">
        <v>101</v>
      </c>
      <c r="G24" s="64" t="s">
        <v>74</v>
      </c>
      <c r="H24" s="42">
        <v>5.398611111111111E-3</v>
      </c>
      <c r="I24" s="46">
        <f t="shared" si="0"/>
        <v>1.7836805555555557E-3</v>
      </c>
      <c r="J24" s="65">
        <f t="shared" si="1"/>
        <v>19.449446874196038</v>
      </c>
      <c r="K24" s="75">
        <v>15</v>
      </c>
      <c r="L24" s="65">
        <v>0.95</v>
      </c>
      <c r="M24" s="42">
        <f t="shared" si="2"/>
        <v>5.1286805555555556E-3</v>
      </c>
      <c r="N24" s="52">
        <f t="shared" si="3"/>
        <v>339.20761512734731</v>
      </c>
      <c r="O24" s="74">
        <v>16</v>
      </c>
    </row>
    <row r="25" spans="1:15" s="67" customFormat="1" ht="15" customHeight="1">
      <c r="A25" s="59">
        <v>21</v>
      </c>
      <c r="B25" s="60">
        <v>6</v>
      </c>
      <c r="C25" s="61" t="s">
        <v>48</v>
      </c>
      <c r="D25" s="59">
        <v>2004</v>
      </c>
      <c r="E25" s="62"/>
      <c r="F25" s="68" t="s">
        <v>75</v>
      </c>
      <c r="G25" s="64" t="s">
        <v>74</v>
      </c>
      <c r="H25" s="42">
        <v>7.4076388888888881E-3</v>
      </c>
      <c r="I25" s="46">
        <f t="shared" si="0"/>
        <v>3.7927083333333328E-3</v>
      </c>
      <c r="J25" s="65">
        <f t="shared" si="1"/>
        <v>14.174557045092344</v>
      </c>
      <c r="K25" s="75">
        <v>21</v>
      </c>
      <c r="L25" s="65">
        <v>0.75</v>
      </c>
      <c r="M25" s="42">
        <f t="shared" si="2"/>
        <v>5.5557291666666663E-3</v>
      </c>
      <c r="N25" s="52">
        <f t="shared" si="3"/>
        <v>236.26761663697994</v>
      </c>
      <c r="O25" s="74">
        <v>17</v>
      </c>
    </row>
    <row r="26" spans="1:15" s="67" customFormat="1" ht="15" customHeight="1">
      <c r="A26" s="59">
        <v>18</v>
      </c>
      <c r="B26" s="60">
        <v>8</v>
      </c>
      <c r="C26" s="61" t="s">
        <v>103</v>
      </c>
      <c r="D26" s="59">
        <v>1988</v>
      </c>
      <c r="E26" s="62"/>
      <c r="F26" s="68" t="s">
        <v>75</v>
      </c>
      <c r="G26" s="64" t="s">
        <v>77</v>
      </c>
      <c r="H26" s="42">
        <v>6.1292824074074071E-3</v>
      </c>
      <c r="I26" s="46">
        <f t="shared" si="0"/>
        <v>2.5143518518518518E-3</v>
      </c>
      <c r="J26" s="65">
        <f t="shared" si="1"/>
        <v>17.130879770379742</v>
      </c>
      <c r="K26" s="75">
        <v>18</v>
      </c>
      <c r="L26" s="65">
        <v>0.95</v>
      </c>
      <c r="M26" s="42">
        <f t="shared" si="2"/>
        <v>5.8228182870370361E-3</v>
      </c>
      <c r="N26" s="52">
        <f t="shared" si="3"/>
        <v>179.56077572370032</v>
      </c>
      <c r="O26" s="74">
        <v>18</v>
      </c>
    </row>
    <row r="27" spans="1:15" s="67" customFormat="1" ht="15" customHeight="1">
      <c r="A27" s="59">
        <v>17</v>
      </c>
      <c r="B27" s="60">
        <v>2409</v>
      </c>
      <c r="C27" s="61" t="s">
        <v>13</v>
      </c>
      <c r="D27" s="59">
        <v>1988</v>
      </c>
      <c r="E27" s="62"/>
      <c r="F27" s="63" t="s">
        <v>93</v>
      </c>
      <c r="G27" s="64" t="s">
        <v>74</v>
      </c>
      <c r="H27" s="42">
        <v>5.96099537037037E-3</v>
      </c>
      <c r="I27" s="46">
        <f t="shared" si="0"/>
        <v>2.3460648148148147E-3</v>
      </c>
      <c r="J27" s="65">
        <f t="shared" si="1"/>
        <v>17.614507892744115</v>
      </c>
      <c r="K27" s="75">
        <v>17</v>
      </c>
      <c r="L27" s="65">
        <v>1</v>
      </c>
      <c r="M27" s="42">
        <f t="shared" si="2"/>
        <v>5.96099537037037E-3</v>
      </c>
      <c r="N27" s="52">
        <f t="shared" si="3"/>
        <v>152.21831737957015</v>
      </c>
      <c r="O27" s="74">
        <v>19</v>
      </c>
    </row>
    <row r="28" spans="1:15" s="67" customFormat="1" ht="15" customHeight="1">
      <c r="A28" s="59">
        <v>19</v>
      </c>
      <c r="B28" s="60">
        <v>20</v>
      </c>
      <c r="C28" s="61" t="s">
        <v>4</v>
      </c>
      <c r="D28" s="59">
        <v>1982</v>
      </c>
      <c r="E28" s="62" t="s">
        <v>71</v>
      </c>
      <c r="F28" s="68" t="s">
        <v>75</v>
      </c>
      <c r="G28" s="64" t="s">
        <v>74</v>
      </c>
      <c r="H28" s="42">
        <v>6.3922453703703702E-3</v>
      </c>
      <c r="I28" s="46">
        <f t="shared" si="0"/>
        <v>2.7773148148148149E-3</v>
      </c>
      <c r="J28" s="65">
        <f t="shared" si="1"/>
        <v>16.426152926904344</v>
      </c>
      <c r="K28" s="75">
        <v>19</v>
      </c>
      <c r="L28" s="65">
        <v>1</v>
      </c>
      <c r="M28" s="42">
        <f t="shared" si="2"/>
        <v>6.3922453703703702E-3</v>
      </c>
      <c r="N28" s="52">
        <f t="shared" si="3"/>
        <v>74.484419417335076</v>
      </c>
      <c r="O28" s="74">
        <v>20</v>
      </c>
    </row>
    <row r="29" spans="1:15" s="67" customFormat="1" ht="15" customHeight="1">
      <c r="A29" s="59">
        <v>20</v>
      </c>
      <c r="B29" s="60">
        <v>707</v>
      </c>
      <c r="C29" s="61" t="s">
        <v>151</v>
      </c>
      <c r="D29" s="59">
        <v>1986</v>
      </c>
      <c r="E29" s="62" t="s">
        <v>71</v>
      </c>
      <c r="F29" s="63" t="s">
        <v>75</v>
      </c>
      <c r="G29" s="64" t="s">
        <v>74</v>
      </c>
      <c r="H29" s="42">
        <v>7.2097222222222215E-3</v>
      </c>
      <c r="I29" s="46">
        <f t="shared" si="0"/>
        <v>3.5947916666666663E-3</v>
      </c>
      <c r="J29" s="65">
        <f t="shared" si="1"/>
        <v>14.56366788672703</v>
      </c>
      <c r="K29" s="75">
        <v>20</v>
      </c>
      <c r="L29" s="65">
        <v>1</v>
      </c>
      <c r="M29" s="42">
        <f t="shared" si="2"/>
        <v>7.2097222222222215E-3</v>
      </c>
      <c r="N29" s="52">
        <v>0</v>
      </c>
      <c r="O29" s="74">
        <v>21</v>
      </c>
    </row>
    <row r="30" spans="1:15" s="67" customFormat="1" ht="15" customHeight="1">
      <c r="A30" s="59">
        <v>22</v>
      </c>
      <c r="B30" s="40">
        <v>1</v>
      </c>
      <c r="C30" s="41" t="s">
        <v>148</v>
      </c>
      <c r="D30" s="39">
        <v>2007</v>
      </c>
      <c r="E30" s="59"/>
      <c r="F30" s="68" t="s">
        <v>75</v>
      </c>
      <c r="G30" s="64" t="s">
        <v>74</v>
      </c>
      <c r="H30" s="42">
        <v>1.0522337962962964E-2</v>
      </c>
      <c r="I30" s="46">
        <f t="shared" si="0"/>
        <v>6.907407407407409E-3</v>
      </c>
      <c r="J30" s="65">
        <f t="shared" si="1"/>
        <v>9.9787709128507451</v>
      </c>
      <c r="K30" s="75">
        <v>22</v>
      </c>
      <c r="L30" s="65">
        <v>0.8</v>
      </c>
      <c r="M30" s="42">
        <f t="shared" si="2"/>
        <v>8.4178703703703724E-3</v>
      </c>
      <c r="N30" s="52">
        <v>0</v>
      </c>
      <c r="O30" s="74">
        <v>22</v>
      </c>
    </row>
    <row r="31" spans="1:15" s="67" customFormat="1" ht="15" customHeight="1">
      <c r="A31" s="59">
        <v>23</v>
      </c>
      <c r="B31" s="60">
        <v>7</v>
      </c>
      <c r="C31" s="61" t="s">
        <v>102</v>
      </c>
      <c r="D31" s="59">
        <v>1982</v>
      </c>
      <c r="E31" s="62"/>
      <c r="F31" s="68" t="s">
        <v>75</v>
      </c>
      <c r="G31" s="64" t="s">
        <v>74</v>
      </c>
      <c r="H31" s="42" t="s">
        <v>105</v>
      </c>
      <c r="I31" s="46"/>
      <c r="J31" s="65"/>
      <c r="K31" s="75"/>
      <c r="L31" s="65">
        <v>0.95</v>
      </c>
      <c r="M31" s="42"/>
      <c r="N31" s="52"/>
      <c r="O31" s="74"/>
    </row>
    <row r="32" spans="1:15" s="67" customFormat="1" ht="15" customHeight="1">
      <c r="A32" s="59">
        <v>24</v>
      </c>
      <c r="B32" s="60">
        <v>4</v>
      </c>
      <c r="C32" s="41" t="s">
        <v>36</v>
      </c>
      <c r="D32" s="39">
        <v>2002</v>
      </c>
      <c r="E32" s="59" t="s">
        <v>80</v>
      </c>
      <c r="F32" s="63" t="s">
        <v>93</v>
      </c>
      <c r="G32" s="86" t="s">
        <v>147</v>
      </c>
      <c r="H32" s="42" t="s">
        <v>105</v>
      </c>
      <c r="I32" s="46"/>
      <c r="J32" s="65"/>
      <c r="K32" s="66"/>
      <c r="L32" s="65">
        <v>0.8</v>
      </c>
      <c r="M32" s="42"/>
      <c r="N32" s="52"/>
      <c r="O32" s="66"/>
    </row>
    <row r="33" spans="1:15" s="67" customFormat="1" ht="15" customHeight="1">
      <c r="A33" s="59">
        <v>25</v>
      </c>
      <c r="B33" s="60">
        <v>16</v>
      </c>
      <c r="C33" s="61" t="s">
        <v>40</v>
      </c>
      <c r="D33" s="59">
        <v>1993</v>
      </c>
      <c r="E33" s="62" t="s">
        <v>71</v>
      </c>
      <c r="F33" s="63" t="s">
        <v>93</v>
      </c>
      <c r="G33" s="64" t="s">
        <v>77</v>
      </c>
      <c r="H33" s="42" t="s">
        <v>105</v>
      </c>
      <c r="I33" s="46"/>
      <c r="J33" s="65"/>
      <c r="K33" s="75"/>
      <c r="L33" s="65">
        <v>0.9</v>
      </c>
      <c r="M33" s="42"/>
      <c r="N33" s="52"/>
      <c r="O33" s="74"/>
    </row>
    <row r="34" spans="1:15" ht="6.75" customHeight="1"/>
    <row r="35" spans="1:15">
      <c r="B35" s="30" t="s">
        <v>55</v>
      </c>
    </row>
    <row r="36" spans="1:15" ht="27" customHeight="1">
      <c r="A36" s="170" t="s">
        <v>56</v>
      </c>
      <c r="B36" s="171"/>
      <c r="C36" s="83" t="s">
        <v>57</v>
      </c>
      <c r="D36" s="54" t="s">
        <v>58</v>
      </c>
      <c r="E36" s="84" t="s">
        <v>92</v>
      </c>
      <c r="F36" s="54" t="s">
        <v>59</v>
      </c>
      <c r="G36" s="54" t="s">
        <v>116</v>
      </c>
      <c r="H36" s="185" t="s">
        <v>60</v>
      </c>
      <c r="I36" s="186"/>
      <c r="J36" s="186"/>
      <c r="K36" s="187"/>
    </row>
    <row r="37" spans="1:15" ht="15" customHeight="1">
      <c r="A37" s="172">
        <v>42797</v>
      </c>
      <c r="B37" s="173"/>
      <c r="C37" s="55" t="s">
        <v>154</v>
      </c>
      <c r="D37" s="178" t="s">
        <v>157</v>
      </c>
      <c r="E37" s="180"/>
      <c r="F37" s="180" t="s">
        <v>159</v>
      </c>
      <c r="G37" s="180" t="s">
        <v>158</v>
      </c>
      <c r="H37" s="172" t="s">
        <v>160</v>
      </c>
      <c r="I37" s="188"/>
      <c r="J37" s="188"/>
      <c r="K37" s="189"/>
    </row>
    <row r="38" spans="1:15" ht="15" customHeight="1">
      <c r="A38" s="174"/>
      <c r="B38" s="175"/>
      <c r="C38" s="55" t="s">
        <v>155</v>
      </c>
      <c r="D38" s="179"/>
      <c r="E38" s="181"/>
      <c r="F38" s="183"/>
      <c r="G38" s="183"/>
      <c r="H38" s="190"/>
      <c r="I38" s="155"/>
      <c r="J38" s="155"/>
      <c r="K38" s="166"/>
    </row>
    <row r="39" spans="1:15" ht="15" customHeight="1">
      <c r="A39" s="176"/>
      <c r="B39" s="177"/>
      <c r="C39" s="55" t="s">
        <v>156</v>
      </c>
      <c r="D39" s="179"/>
      <c r="E39" s="182"/>
      <c r="F39" s="184"/>
      <c r="G39" s="184"/>
      <c r="H39" s="191"/>
      <c r="I39" s="192"/>
      <c r="J39" s="192"/>
      <c r="K39" s="193"/>
    </row>
    <row r="40" spans="1:15" ht="16.5" customHeight="1">
      <c r="I40" s="36"/>
      <c r="J40" s="36"/>
      <c r="K40" s="36"/>
      <c r="L40" s="36"/>
    </row>
    <row r="41" spans="1:15" ht="39.75" customHeight="1">
      <c r="A41" s="156" t="s">
        <v>153</v>
      </c>
      <c r="B41" s="155"/>
      <c r="C41" s="155"/>
      <c r="D41" s="155"/>
      <c r="E41" s="155"/>
      <c r="F41" s="155"/>
      <c r="G41" s="155"/>
      <c r="H41" s="82"/>
      <c r="I41" s="90"/>
      <c r="J41" s="36"/>
      <c r="K41" s="36"/>
      <c r="L41" s="36"/>
    </row>
    <row r="42" spans="1:15">
      <c r="A42" s="36"/>
      <c r="B42" s="36"/>
      <c r="C42" s="36"/>
      <c r="D42" s="36"/>
      <c r="E42" s="36"/>
      <c r="F42" s="36"/>
      <c r="G42" s="36"/>
      <c r="H42" s="36"/>
      <c r="J42" s="36"/>
      <c r="K42" s="36"/>
      <c r="L42" s="36"/>
    </row>
    <row r="43" spans="1:15">
      <c r="A43" s="36"/>
      <c r="B43" s="36"/>
      <c r="C43" s="36"/>
      <c r="D43" s="36"/>
      <c r="E43" s="36"/>
      <c r="F43" s="36"/>
      <c r="G43" s="36"/>
      <c r="H43" s="36"/>
      <c r="J43" s="36"/>
      <c r="K43" s="36"/>
      <c r="L43" s="36"/>
    </row>
    <row r="44" spans="1:15" ht="35.25" customHeight="1">
      <c r="A44" s="156"/>
      <c r="B44" s="157"/>
      <c r="C44" s="157"/>
      <c r="D44" s="157"/>
      <c r="E44" s="157"/>
      <c r="F44" s="157"/>
      <c r="G44" s="157"/>
      <c r="H44" s="157"/>
    </row>
  </sheetData>
  <autoFilter ref="A8:O8">
    <sortState ref="A9:O33">
      <sortCondition ref="M8"/>
    </sortState>
  </autoFilter>
  <mergeCells count="14">
    <mergeCell ref="A44:H44"/>
    <mergeCell ref="A37:B39"/>
    <mergeCell ref="D37:D39"/>
    <mergeCell ref="E37:E39"/>
    <mergeCell ref="F37:F39"/>
    <mergeCell ref="G37:G39"/>
    <mergeCell ref="H37:K39"/>
    <mergeCell ref="A41:G41"/>
    <mergeCell ref="A1:O1"/>
    <mergeCell ref="A2:O2"/>
    <mergeCell ref="A3:O3"/>
    <mergeCell ref="A4:O4"/>
    <mergeCell ref="A36:B36"/>
    <mergeCell ref="H36:K36"/>
  </mergeCells>
  <pageMargins left="0.31496062992125984" right="0.31496062992125984" top="0.15748031496062992" bottom="0.15748031496062992" header="0" footer="0"/>
  <pageSetup paperSize="9" scale="85" fitToHeight="2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="85" zoomScaleNormal="70" zoomScaleSheetLayoutView="85" workbookViewId="0">
      <selection activeCell="C16" sqref="C16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11.42578125" customWidth="1"/>
    <col min="12" max="12" width="7.7109375" customWidth="1"/>
    <col min="13" max="13" width="13.28515625" customWidth="1"/>
    <col min="14" max="14" width="9.28515625" bestFit="1" customWidth="1"/>
    <col min="15" max="15" width="10.140625" customWidth="1"/>
  </cols>
  <sheetData>
    <row r="1" spans="1:18" ht="17.25" customHeight="1">
      <c r="A1" s="158" t="s">
        <v>173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  <c r="P1" s="33"/>
      <c r="Q1" s="33"/>
    </row>
    <row r="2" spans="1:18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  <c r="P2" s="33"/>
      <c r="Q2" s="33"/>
    </row>
    <row r="3" spans="1:18" ht="18.75">
      <c r="A3" s="164" t="s">
        <v>161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/>
      <c r="P3" s="33"/>
      <c r="Q3" s="33"/>
      <c r="R3" s="33"/>
    </row>
    <row r="4" spans="1:18" ht="19.5" customHeight="1">
      <c r="A4" s="167" t="s">
        <v>162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  <c r="P4" s="33"/>
      <c r="Q4" s="33"/>
    </row>
    <row r="5" spans="1:18" ht="15.75" customHeight="1">
      <c r="A5" s="47" t="s">
        <v>95</v>
      </c>
      <c r="B5" s="47" t="s">
        <v>96</v>
      </c>
      <c r="C5" s="91"/>
      <c r="D5" s="47" t="s">
        <v>86</v>
      </c>
      <c r="E5" s="91"/>
      <c r="F5" s="47"/>
      <c r="G5" s="48" t="s">
        <v>87</v>
      </c>
      <c r="H5" s="49">
        <v>1</v>
      </c>
      <c r="I5" s="49"/>
      <c r="J5" s="50" t="s">
        <v>88</v>
      </c>
      <c r="K5" s="50"/>
      <c r="L5" s="47" t="s">
        <v>89</v>
      </c>
      <c r="N5" s="51">
        <v>3300</v>
      </c>
      <c r="O5" s="48" t="s">
        <v>90</v>
      </c>
      <c r="P5" s="33"/>
      <c r="Q5" s="33"/>
    </row>
    <row r="6" spans="1:18" ht="19.5" customHeight="1">
      <c r="A6" s="47"/>
      <c r="B6" s="47"/>
      <c r="C6" s="91"/>
      <c r="D6" s="91"/>
      <c r="E6" s="91"/>
      <c r="F6" s="91"/>
      <c r="G6" s="91"/>
      <c r="H6" s="47"/>
      <c r="I6" s="47"/>
      <c r="K6" s="91"/>
      <c r="L6" s="47" t="s">
        <v>91</v>
      </c>
      <c r="N6" s="87">
        <v>35</v>
      </c>
      <c r="O6" s="48" t="s">
        <v>90</v>
      </c>
      <c r="P6" s="33"/>
      <c r="Q6" s="33"/>
    </row>
    <row r="7" spans="1:18" ht="13.5" customHeight="1">
      <c r="A7" s="37" t="s">
        <v>12</v>
      </c>
      <c r="B7" s="24">
        <f>M9</f>
        <v>5.0158854166666668E-3</v>
      </c>
      <c r="C7" s="92"/>
      <c r="D7" s="92"/>
      <c r="E7" s="92"/>
      <c r="F7" s="92"/>
      <c r="G7" s="92"/>
      <c r="H7" s="92"/>
      <c r="I7" s="36"/>
      <c r="J7" s="36"/>
      <c r="K7" s="36"/>
      <c r="L7" s="36"/>
      <c r="M7" s="36"/>
      <c r="N7" s="36"/>
      <c r="O7" s="36"/>
    </row>
    <row r="8" spans="1:18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</row>
    <row r="9" spans="1:18" s="67" customFormat="1" ht="15" customHeight="1">
      <c r="A9" s="59">
        <v>1</v>
      </c>
      <c r="B9" s="60">
        <v>1</v>
      </c>
      <c r="C9" s="61" t="s">
        <v>14</v>
      </c>
      <c r="D9" s="59">
        <v>2003</v>
      </c>
      <c r="E9" s="59" t="s">
        <v>71</v>
      </c>
      <c r="F9" s="68" t="s">
        <v>93</v>
      </c>
      <c r="G9" s="64" t="s">
        <v>74</v>
      </c>
      <c r="H9" s="42">
        <v>6.6878472222222226E-3</v>
      </c>
      <c r="I9" s="46">
        <f>H9-$H$10</f>
        <v>1.568287037037033E-4</v>
      </c>
      <c r="J9" s="65">
        <f t="shared" ref="J9:J19" si="0">$N$5/(H9*24000)</f>
        <v>20.559680182752711</v>
      </c>
      <c r="K9" s="75">
        <v>2</v>
      </c>
      <c r="L9" s="65">
        <v>0.75</v>
      </c>
      <c r="M9" s="42">
        <f t="shared" ref="M9:M19" si="1">H9*L9</f>
        <v>5.0158854166666668E-3</v>
      </c>
      <c r="N9" s="52">
        <f t="shared" ref="N9:N18" si="2">1000*(2*$B$7/M9-1)</f>
        <v>1000</v>
      </c>
      <c r="O9" s="74">
        <v>1</v>
      </c>
    </row>
    <row r="10" spans="1:18" s="67" customFormat="1" ht="15" customHeight="1">
      <c r="A10" s="59">
        <v>2</v>
      </c>
      <c r="B10" s="60">
        <v>123</v>
      </c>
      <c r="C10" s="61" t="s">
        <v>2</v>
      </c>
      <c r="D10" s="59">
        <v>1985</v>
      </c>
      <c r="E10" s="62" t="s">
        <v>107</v>
      </c>
      <c r="F10" s="68" t="s">
        <v>93</v>
      </c>
      <c r="G10" s="69" t="s">
        <v>72</v>
      </c>
      <c r="H10" s="42">
        <v>6.5310185185185193E-3</v>
      </c>
      <c r="I10" s="46">
        <f t="shared" ref="I10:I19" si="3">H10-$H$10</f>
        <v>0</v>
      </c>
      <c r="J10" s="65">
        <f t="shared" si="0"/>
        <v>21.053377755724107</v>
      </c>
      <c r="K10" s="75">
        <v>1</v>
      </c>
      <c r="L10" s="65">
        <v>0.95</v>
      </c>
      <c r="M10" s="42">
        <f t="shared" si="1"/>
        <v>6.204467592592593E-3</v>
      </c>
      <c r="N10" s="52">
        <f t="shared" si="2"/>
        <v>616.86247588916274</v>
      </c>
      <c r="O10" s="74">
        <v>2</v>
      </c>
    </row>
    <row r="11" spans="1:18" s="67" customFormat="1" ht="15" customHeight="1">
      <c r="A11" s="59">
        <v>3</v>
      </c>
      <c r="B11" s="40">
        <v>12</v>
      </c>
      <c r="C11" s="41" t="s">
        <v>42</v>
      </c>
      <c r="D11" s="39">
        <v>1942</v>
      </c>
      <c r="E11" s="39" t="s">
        <v>71</v>
      </c>
      <c r="F11" s="45" t="s">
        <v>78</v>
      </c>
      <c r="G11" s="43" t="s">
        <v>79</v>
      </c>
      <c r="H11" s="42">
        <v>8.3871527777777781E-3</v>
      </c>
      <c r="I11" s="46">
        <f t="shared" si="3"/>
        <v>1.8561342592592588E-3</v>
      </c>
      <c r="J11" s="65">
        <f t="shared" si="0"/>
        <v>16.3941212999379</v>
      </c>
      <c r="K11" s="75">
        <v>7</v>
      </c>
      <c r="L11" s="65">
        <v>0.8</v>
      </c>
      <c r="M11" s="42">
        <f t="shared" si="1"/>
        <v>6.7097222222222228E-3</v>
      </c>
      <c r="N11" s="52">
        <f t="shared" si="2"/>
        <v>495.10970813496158</v>
      </c>
      <c r="O11" s="74">
        <v>3</v>
      </c>
    </row>
    <row r="12" spans="1:18" s="67" customFormat="1" ht="15" customHeight="1">
      <c r="A12" s="59">
        <v>4</v>
      </c>
      <c r="B12" s="60">
        <v>969</v>
      </c>
      <c r="C12" s="61" t="s">
        <v>50</v>
      </c>
      <c r="D12" s="59">
        <v>1999</v>
      </c>
      <c r="E12" s="62"/>
      <c r="F12" s="68" t="s">
        <v>130</v>
      </c>
      <c r="G12" s="64" t="s">
        <v>74</v>
      </c>
      <c r="H12" s="42">
        <v>7.6888888888888883E-3</v>
      </c>
      <c r="I12" s="46">
        <f t="shared" si="3"/>
        <v>1.157870370370369E-3</v>
      </c>
      <c r="J12" s="65">
        <f t="shared" si="0"/>
        <v>17.882947976878611</v>
      </c>
      <c r="K12" s="75">
        <v>4</v>
      </c>
      <c r="L12" s="65">
        <v>0.9</v>
      </c>
      <c r="M12" s="42">
        <f t="shared" si="1"/>
        <v>6.9199999999999999E-3</v>
      </c>
      <c r="N12" s="52">
        <f t="shared" si="2"/>
        <v>449.67786608863202</v>
      </c>
      <c r="O12" s="74">
        <v>4</v>
      </c>
    </row>
    <row r="13" spans="1:18" s="67" customFormat="1" ht="15" customHeight="1">
      <c r="A13" s="59">
        <v>5</v>
      </c>
      <c r="B13" s="60">
        <v>40</v>
      </c>
      <c r="C13" s="89" t="s">
        <v>8</v>
      </c>
      <c r="D13" s="59">
        <v>1981</v>
      </c>
      <c r="E13" s="59" t="s">
        <v>71</v>
      </c>
      <c r="F13" s="68" t="s">
        <v>73</v>
      </c>
      <c r="G13" s="64" t="s">
        <v>74</v>
      </c>
      <c r="H13" s="42">
        <v>7.5759259259259261E-3</v>
      </c>
      <c r="I13" s="46">
        <f t="shared" si="3"/>
        <v>1.0449074074074067E-3</v>
      </c>
      <c r="J13" s="65">
        <f t="shared" si="0"/>
        <v>18.149596675629429</v>
      </c>
      <c r="K13" s="75">
        <v>3</v>
      </c>
      <c r="L13" s="65">
        <v>0.95</v>
      </c>
      <c r="M13" s="42">
        <f t="shared" si="1"/>
        <v>7.1971296296296297E-3</v>
      </c>
      <c r="N13" s="52">
        <f t="shared" si="2"/>
        <v>393.85718329066367</v>
      </c>
      <c r="O13" s="74">
        <v>5</v>
      </c>
    </row>
    <row r="14" spans="1:18" s="67" customFormat="1" ht="15" customHeight="1">
      <c r="A14" s="59">
        <v>6</v>
      </c>
      <c r="B14" s="60">
        <v>4</v>
      </c>
      <c r="C14" s="61" t="s">
        <v>53</v>
      </c>
      <c r="D14" s="59">
        <v>1972</v>
      </c>
      <c r="E14" s="62"/>
      <c r="F14" s="68" t="s">
        <v>101</v>
      </c>
      <c r="G14" s="64" t="s">
        <v>74</v>
      </c>
      <c r="H14" s="42">
        <v>8.3125000000000004E-3</v>
      </c>
      <c r="I14" s="46">
        <f t="shared" si="3"/>
        <v>1.7814814814814811E-3</v>
      </c>
      <c r="J14" s="65">
        <f t="shared" si="0"/>
        <v>16.541353383458645</v>
      </c>
      <c r="K14" s="75">
        <v>5</v>
      </c>
      <c r="L14" s="65">
        <v>0.95</v>
      </c>
      <c r="M14" s="42">
        <f t="shared" si="1"/>
        <v>7.8968749999999994E-3</v>
      </c>
      <c r="N14" s="52">
        <f t="shared" si="2"/>
        <v>270.34691993140768</v>
      </c>
      <c r="O14" s="74">
        <v>6</v>
      </c>
    </row>
    <row r="15" spans="1:18" s="67" customFormat="1" ht="15" customHeight="1">
      <c r="A15" s="59">
        <v>7</v>
      </c>
      <c r="B15" s="60">
        <v>5</v>
      </c>
      <c r="C15" s="61" t="s">
        <v>17</v>
      </c>
      <c r="D15" s="59">
        <v>2000</v>
      </c>
      <c r="E15" s="62" t="s">
        <v>80</v>
      </c>
      <c r="F15" s="63" t="s">
        <v>81</v>
      </c>
      <c r="G15" s="64" t="s">
        <v>74</v>
      </c>
      <c r="H15" s="42">
        <v>9.0934027777777784E-3</v>
      </c>
      <c r="I15" s="46">
        <f t="shared" si="3"/>
        <v>2.562384259259259E-3</v>
      </c>
      <c r="J15" s="65">
        <f t="shared" si="0"/>
        <v>15.120852266218641</v>
      </c>
      <c r="K15" s="75">
        <v>9</v>
      </c>
      <c r="L15" s="65">
        <v>0.9</v>
      </c>
      <c r="M15" s="42">
        <f t="shared" si="1"/>
        <v>8.1840625000000004E-3</v>
      </c>
      <c r="N15" s="52">
        <f t="shared" si="2"/>
        <v>225.76908880318715</v>
      </c>
      <c r="O15" s="74">
        <v>7</v>
      </c>
    </row>
    <row r="16" spans="1:18" s="67" customFormat="1" ht="15" customHeight="1">
      <c r="A16" s="59">
        <v>8</v>
      </c>
      <c r="B16" s="60">
        <v>82</v>
      </c>
      <c r="C16" s="61" t="s">
        <v>54</v>
      </c>
      <c r="D16" s="59">
        <v>1970</v>
      </c>
      <c r="E16" s="59"/>
      <c r="F16" s="68" t="s">
        <v>81</v>
      </c>
      <c r="G16" s="43" t="s">
        <v>74</v>
      </c>
      <c r="H16" s="42">
        <v>8.3575231481481486E-3</v>
      </c>
      <c r="I16" s="46">
        <f t="shared" si="3"/>
        <v>1.8265046296296293E-3</v>
      </c>
      <c r="J16" s="65">
        <f t="shared" si="0"/>
        <v>16.45224279521943</v>
      </c>
      <c r="K16" s="75">
        <v>6</v>
      </c>
      <c r="L16" s="65">
        <v>1</v>
      </c>
      <c r="M16" s="42">
        <f t="shared" si="1"/>
        <v>8.3575231481481486E-3</v>
      </c>
      <c r="N16" s="52">
        <f t="shared" si="2"/>
        <v>200.32821393455103</v>
      </c>
      <c r="O16" s="74">
        <v>8</v>
      </c>
    </row>
    <row r="17" spans="1:15" s="67" customFormat="1" ht="15" customHeight="1">
      <c r="A17" s="59">
        <v>9</v>
      </c>
      <c r="B17" s="60">
        <v>838</v>
      </c>
      <c r="C17" s="61" t="s">
        <v>131</v>
      </c>
      <c r="D17" s="59">
        <v>1968</v>
      </c>
      <c r="E17" s="62"/>
      <c r="F17" s="68" t="s">
        <v>93</v>
      </c>
      <c r="G17" s="64" t="s">
        <v>74</v>
      </c>
      <c r="H17" s="42">
        <v>8.8111111111111116E-3</v>
      </c>
      <c r="I17" s="46">
        <f t="shared" si="3"/>
        <v>2.2800925925925922E-3</v>
      </c>
      <c r="J17" s="65">
        <f t="shared" si="0"/>
        <v>15.60529634300126</v>
      </c>
      <c r="K17" s="75">
        <v>8</v>
      </c>
      <c r="L17" s="65">
        <v>1</v>
      </c>
      <c r="M17" s="42">
        <f t="shared" si="1"/>
        <v>8.8111111111111116E-3</v>
      </c>
      <c r="N17" s="52">
        <f t="shared" si="2"/>
        <v>138.53641235813365</v>
      </c>
      <c r="O17" s="74">
        <v>9</v>
      </c>
    </row>
    <row r="18" spans="1:15" s="67" customFormat="1" ht="15" customHeight="1">
      <c r="A18" s="59">
        <v>10</v>
      </c>
      <c r="B18" s="60">
        <v>3</v>
      </c>
      <c r="C18" s="61" t="s">
        <v>163</v>
      </c>
      <c r="D18" s="59">
        <v>1970</v>
      </c>
      <c r="E18" s="62"/>
      <c r="F18" s="63" t="s">
        <v>75</v>
      </c>
      <c r="G18" s="64" t="s">
        <v>165</v>
      </c>
      <c r="H18" s="42">
        <v>9.868981481481482E-3</v>
      </c>
      <c r="I18" s="46">
        <f t="shared" si="3"/>
        <v>3.3379629629629627E-3</v>
      </c>
      <c r="J18" s="65">
        <f t="shared" si="0"/>
        <v>13.932542102547261</v>
      </c>
      <c r="K18" s="75">
        <v>10</v>
      </c>
      <c r="L18" s="65">
        <v>0.95</v>
      </c>
      <c r="M18" s="42">
        <f t="shared" si="1"/>
        <v>9.3755324074074071E-3</v>
      </c>
      <c r="N18" s="52">
        <f t="shared" si="2"/>
        <v>69.994790419309666</v>
      </c>
      <c r="O18" s="74">
        <v>10</v>
      </c>
    </row>
    <row r="19" spans="1:15" s="67" customFormat="1" ht="15" customHeight="1">
      <c r="A19" s="59">
        <v>11</v>
      </c>
      <c r="B19" s="40">
        <v>2</v>
      </c>
      <c r="C19" s="41" t="s">
        <v>148</v>
      </c>
      <c r="D19" s="39">
        <v>2007</v>
      </c>
      <c r="E19" s="59"/>
      <c r="F19" s="68" t="s">
        <v>75</v>
      </c>
      <c r="G19" s="64" t="s">
        <v>74</v>
      </c>
      <c r="H19" s="42">
        <v>1.6568518518518521E-2</v>
      </c>
      <c r="I19" s="46">
        <f t="shared" si="3"/>
        <v>1.0037500000000001E-2</v>
      </c>
      <c r="J19" s="65">
        <f t="shared" si="0"/>
        <v>8.2988711299877043</v>
      </c>
      <c r="K19" s="75">
        <v>11</v>
      </c>
      <c r="L19" s="65">
        <v>0.8</v>
      </c>
      <c r="M19" s="42">
        <f t="shared" si="1"/>
        <v>1.3254814814814816E-2</v>
      </c>
      <c r="N19" s="52">
        <v>0</v>
      </c>
      <c r="O19" s="74">
        <v>11</v>
      </c>
    </row>
    <row r="20" spans="1:15" s="67" customFormat="1" ht="15" customHeight="1">
      <c r="A20" s="59">
        <v>12</v>
      </c>
      <c r="B20" s="60">
        <v>5</v>
      </c>
      <c r="C20" s="61" t="s">
        <v>17</v>
      </c>
      <c r="D20" s="59">
        <v>2000</v>
      </c>
      <c r="E20" s="62" t="s">
        <v>80</v>
      </c>
      <c r="F20" s="63" t="s">
        <v>81</v>
      </c>
      <c r="G20" s="64" t="s">
        <v>74</v>
      </c>
      <c r="H20" s="42" t="s">
        <v>164</v>
      </c>
      <c r="I20" s="46"/>
      <c r="J20" s="65"/>
      <c r="K20" s="75"/>
      <c r="L20" s="65"/>
      <c r="M20" s="42"/>
      <c r="N20" s="52"/>
      <c r="O20" s="74" t="s">
        <v>129</v>
      </c>
    </row>
    <row r="21" spans="1:15" ht="6.75" customHeight="1"/>
    <row r="22" spans="1:15">
      <c r="B22" s="30" t="s">
        <v>55</v>
      </c>
    </row>
    <row r="23" spans="1:15" ht="27" customHeight="1">
      <c r="A23" s="170" t="s">
        <v>56</v>
      </c>
      <c r="B23" s="171"/>
      <c r="C23" s="93" t="s">
        <v>57</v>
      </c>
      <c r="D23" s="54" t="s">
        <v>58</v>
      </c>
      <c r="E23" s="94" t="s">
        <v>92</v>
      </c>
      <c r="F23" s="54" t="s">
        <v>59</v>
      </c>
      <c r="G23" s="54" t="s">
        <v>116</v>
      </c>
      <c r="H23" s="185" t="s">
        <v>60</v>
      </c>
      <c r="I23" s="186"/>
      <c r="J23" s="186"/>
      <c r="K23" s="187"/>
    </row>
    <row r="24" spans="1:15" ht="15" customHeight="1">
      <c r="A24" s="172">
        <v>42826</v>
      </c>
      <c r="B24" s="173"/>
      <c r="C24" s="55" t="s">
        <v>167</v>
      </c>
      <c r="D24" s="178" t="s">
        <v>157</v>
      </c>
      <c r="E24" s="180"/>
      <c r="F24" s="180" t="s">
        <v>171</v>
      </c>
      <c r="G24" s="180" t="s">
        <v>170</v>
      </c>
      <c r="H24" s="172" t="s">
        <v>172</v>
      </c>
      <c r="I24" s="188"/>
      <c r="J24" s="188"/>
      <c r="K24" s="189"/>
    </row>
    <row r="25" spans="1:15" ht="15" customHeight="1">
      <c r="A25" s="174"/>
      <c r="B25" s="175"/>
      <c r="C25" s="55" t="s">
        <v>168</v>
      </c>
      <c r="D25" s="179"/>
      <c r="E25" s="181"/>
      <c r="F25" s="183"/>
      <c r="G25" s="183"/>
      <c r="H25" s="190"/>
      <c r="I25" s="155"/>
      <c r="J25" s="155"/>
      <c r="K25" s="166"/>
    </row>
    <row r="26" spans="1:15" ht="15" customHeight="1">
      <c r="A26" s="176"/>
      <c r="B26" s="177"/>
      <c r="C26" s="55" t="s">
        <v>169</v>
      </c>
      <c r="D26" s="179"/>
      <c r="E26" s="182"/>
      <c r="F26" s="184"/>
      <c r="G26" s="184"/>
      <c r="H26" s="191"/>
      <c r="I26" s="192"/>
      <c r="J26" s="192"/>
      <c r="K26" s="193"/>
    </row>
    <row r="27" spans="1:15" ht="16.5" customHeight="1">
      <c r="I27" s="36"/>
      <c r="J27" s="36"/>
      <c r="K27" s="36"/>
      <c r="L27" s="36"/>
    </row>
    <row r="28" spans="1:15" ht="39.75" customHeight="1">
      <c r="A28" s="156" t="s">
        <v>166</v>
      </c>
      <c r="B28" s="155"/>
      <c r="C28" s="155"/>
      <c r="D28" s="155"/>
      <c r="E28" s="155"/>
      <c r="F28" s="155"/>
      <c r="G28" s="155"/>
      <c r="H28" s="92"/>
      <c r="I28" s="90"/>
      <c r="J28" s="36"/>
      <c r="K28" s="36"/>
      <c r="L28" s="36"/>
    </row>
    <row r="29" spans="1:15">
      <c r="A29" s="36"/>
      <c r="B29" s="36"/>
      <c r="C29" s="36"/>
      <c r="D29" s="36"/>
      <c r="E29" s="36"/>
      <c r="F29" s="36"/>
      <c r="G29" s="36"/>
      <c r="H29" s="36"/>
      <c r="J29" s="36"/>
      <c r="K29" s="36"/>
      <c r="L29" s="36"/>
    </row>
    <row r="30" spans="1:15">
      <c r="A30" s="36"/>
      <c r="B30" s="36"/>
      <c r="C30" s="36"/>
      <c r="D30" s="36"/>
      <c r="E30" s="36"/>
      <c r="F30" s="36"/>
      <c r="G30" s="36"/>
      <c r="H30" s="36"/>
      <c r="J30" s="36"/>
      <c r="K30" s="36"/>
      <c r="L30" s="36"/>
    </row>
    <row r="31" spans="1:15" ht="35.25" customHeight="1">
      <c r="A31" s="156"/>
      <c r="B31" s="157"/>
      <c r="C31" s="157"/>
      <c r="D31" s="157"/>
      <c r="E31" s="157"/>
      <c r="F31" s="157"/>
      <c r="G31" s="157"/>
      <c r="H31" s="157"/>
    </row>
  </sheetData>
  <autoFilter ref="A8:O8">
    <sortState ref="A9:O20">
      <sortCondition ref="M8"/>
    </sortState>
  </autoFilter>
  <mergeCells count="14">
    <mergeCell ref="A1:O1"/>
    <mergeCell ref="A2:O2"/>
    <mergeCell ref="A3:O3"/>
    <mergeCell ref="A4:O4"/>
    <mergeCell ref="A23:B23"/>
    <mergeCell ref="H23:K23"/>
    <mergeCell ref="A28:G28"/>
    <mergeCell ref="A31:H31"/>
    <mergeCell ref="A24:B26"/>
    <mergeCell ref="D24:D26"/>
    <mergeCell ref="E24:E26"/>
    <mergeCell ref="F24:F26"/>
    <mergeCell ref="G24:G26"/>
    <mergeCell ref="H24:K26"/>
  </mergeCells>
  <pageMargins left="0.31496062992125984" right="0.31496062992125984" top="0.15748031496062992" bottom="0.15748031496062992" header="0" footer="0"/>
  <pageSetup paperSize="9" scale="85" fitToHeight="2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Normal="70" zoomScaleSheetLayoutView="100" workbookViewId="0">
      <selection activeCell="A12" sqref="A12:XFD12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8.285156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1.7109375" customWidth="1"/>
  </cols>
  <sheetData>
    <row r="1" spans="1:19" ht="17.25" customHeight="1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33"/>
      <c r="R1" s="33"/>
    </row>
    <row r="2" spans="1:19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33"/>
      <c r="R2" s="33"/>
    </row>
    <row r="3" spans="1:19" ht="18.75">
      <c r="A3" s="164" t="s">
        <v>174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33"/>
      <c r="R3" s="33"/>
      <c r="S3" s="33"/>
    </row>
    <row r="4" spans="1:19" ht="19.5" customHeight="1">
      <c r="A4" s="167" t="s">
        <v>180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  <c r="Q4" s="33"/>
      <c r="R4" s="33"/>
    </row>
    <row r="5" spans="1:19" ht="15.75" customHeight="1">
      <c r="A5" s="47" t="s">
        <v>95</v>
      </c>
      <c r="B5" s="47" t="s">
        <v>96</v>
      </c>
      <c r="C5" s="96"/>
      <c r="D5" s="47" t="s">
        <v>86</v>
      </c>
      <c r="E5" s="96"/>
      <c r="F5" s="47"/>
      <c r="G5" s="48" t="s">
        <v>87</v>
      </c>
      <c r="H5" s="49">
        <v>1</v>
      </c>
      <c r="I5" s="50" t="s">
        <v>88</v>
      </c>
      <c r="J5" s="50"/>
      <c r="K5" s="50"/>
      <c r="L5" s="47" t="s">
        <v>89</v>
      </c>
      <c r="N5" s="51">
        <v>3200</v>
      </c>
      <c r="O5" s="51"/>
      <c r="P5" s="48" t="s">
        <v>90</v>
      </c>
      <c r="Q5" s="33"/>
      <c r="R5" s="33"/>
    </row>
    <row r="6" spans="1:19" ht="19.5" customHeight="1">
      <c r="A6" s="47"/>
      <c r="B6" s="47"/>
      <c r="C6" s="96"/>
      <c r="D6" s="96"/>
      <c r="E6" s="96"/>
      <c r="F6" s="96"/>
      <c r="G6" s="96"/>
      <c r="H6" s="47"/>
      <c r="I6" s="47"/>
      <c r="K6" s="96"/>
      <c r="L6" s="47" t="s">
        <v>91</v>
      </c>
      <c r="N6" s="87">
        <v>35</v>
      </c>
      <c r="O6" s="87"/>
      <c r="P6" s="48" t="s">
        <v>90</v>
      </c>
      <c r="Q6" s="33"/>
      <c r="R6" s="33"/>
    </row>
    <row r="7" spans="1:19" ht="21" customHeight="1">
      <c r="A7" s="37" t="s">
        <v>12</v>
      </c>
      <c r="B7" s="24">
        <f>M9</f>
        <v>4.9598090277777774E-3</v>
      </c>
      <c r="C7" s="97"/>
      <c r="D7" s="97"/>
      <c r="E7" s="97"/>
      <c r="F7" s="97"/>
      <c r="G7" s="97"/>
      <c r="H7" s="97"/>
      <c r="I7" s="36"/>
      <c r="J7" s="36"/>
      <c r="K7" s="36"/>
      <c r="L7" s="95" t="s">
        <v>182</v>
      </c>
      <c r="M7" s="97"/>
      <c r="N7" s="36"/>
      <c r="O7" s="36"/>
      <c r="P7" s="36"/>
    </row>
    <row r="8" spans="1:19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  <c r="P8" s="53" t="s">
        <v>181</v>
      </c>
    </row>
    <row r="9" spans="1:19" s="67" customFormat="1" ht="15" customHeight="1">
      <c r="A9" s="59">
        <v>1</v>
      </c>
      <c r="B9" s="60">
        <v>5</v>
      </c>
      <c r="C9" s="61" t="s">
        <v>14</v>
      </c>
      <c r="D9" s="59">
        <v>2003</v>
      </c>
      <c r="E9" s="59" t="s">
        <v>71</v>
      </c>
      <c r="F9" s="68" t="s">
        <v>93</v>
      </c>
      <c r="G9" s="64" t="s">
        <v>74</v>
      </c>
      <c r="H9" s="42">
        <v>6.6130787037037035E-3</v>
      </c>
      <c r="I9" s="46">
        <f>H9-$H$11</f>
        <v>4.3368055555555521E-4</v>
      </c>
      <c r="J9" s="65">
        <f t="shared" ref="J9:J19" si="0">$N$5/(H9*24000)</f>
        <v>20.162066611827715</v>
      </c>
      <c r="K9" s="75">
        <v>3</v>
      </c>
      <c r="L9" s="65">
        <v>0.75</v>
      </c>
      <c r="M9" s="42">
        <f t="shared" ref="M9:M19" si="1">H9*L9</f>
        <v>4.9598090277777774E-3</v>
      </c>
      <c r="N9" s="52">
        <f t="shared" ref="N9:N15" si="2">1000*(2*$B$7/M9-1)</f>
        <v>1000</v>
      </c>
      <c r="O9" s="74">
        <v>1</v>
      </c>
      <c r="P9" s="74"/>
    </row>
    <row r="10" spans="1:19" s="67" customFormat="1" ht="15" customHeight="1">
      <c r="A10" s="59">
        <v>2</v>
      </c>
      <c r="B10" s="60">
        <v>66</v>
      </c>
      <c r="C10" s="61" t="s">
        <v>3</v>
      </c>
      <c r="D10" s="59">
        <v>1966</v>
      </c>
      <c r="E10" s="62" t="s">
        <v>76</v>
      </c>
      <c r="F10" s="63" t="s">
        <v>93</v>
      </c>
      <c r="G10" s="64" t="s">
        <v>74</v>
      </c>
      <c r="H10" s="42">
        <v>6.275347222222223E-3</v>
      </c>
      <c r="I10" s="46">
        <f t="shared" ref="I10:I19" si="3">H10-$H$11</f>
        <v>9.5949074074074686E-5</v>
      </c>
      <c r="J10" s="65">
        <f t="shared" si="0"/>
        <v>21.247164278205055</v>
      </c>
      <c r="K10" s="75">
        <v>2</v>
      </c>
      <c r="L10" s="65">
        <v>0.9</v>
      </c>
      <c r="M10" s="42">
        <f t="shared" si="1"/>
        <v>5.6478125000000009E-3</v>
      </c>
      <c r="N10" s="52">
        <f t="shared" si="2"/>
        <v>756.36462002864891</v>
      </c>
      <c r="O10" s="74">
        <v>2</v>
      </c>
      <c r="P10" s="74"/>
    </row>
    <row r="11" spans="1:19" s="67" customFormat="1" ht="15" customHeight="1">
      <c r="A11" s="59">
        <v>3</v>
      </c>
      <c r="B11" s="60">
        <v>263</v>
      </c>
      <c r="C11" s="61" t="s">
        <v>8</v>
      </c>
      <c r="D11" s="59">
        <v>1981</v>
      </c>
      <c r="E11" s="59" t="s">
        <v>71</v>
      </c>
      <c r="F11" s="68" t="s">
        <v>73</v>
      </c>
      <c r="G11" s="64" t="s">
        <v>74</v>
      </c>
      <c r="H11" s="42">
        <v>6.1793981481481483E-3</v>
      </c>
      <c r="I11" s="46">
        <f t="shared" si="3"/>
        <v>0</v>
      </c>
      <c r="J11" s="65">
        <f t="shared" si="0"/>
        <v>21.577074358494098</v>
      </c>
      <c r="K11" s="75">
        <v>1</v>
      </c>
      <c r="L11" s="65">
        <v>0.95</v>
      </c>
      <c r="M11" s="42">
        <f t="shared" si="1"/>
        <v>5.8704282407407403E-3</v>
      </c>
      <c r="N11" s="52">
        <f t="shared" si="2"/>
        <v>689.76055046775957</v>
      </c>
      <c r="O11" s="74">
        <v>3</v>
      </c>
      <c r="P11" s="74"/>
    </row>
    <row r="12" spans="1:19" s="67" customFormat="1" ht="15" customHeight="1">
      <c r="A12" s="59">
        <v>4</v>
      </c>
      <c r="B12" s="40">
        <v>3</v>
      </c>
      <c r="C12" s="41" t="s">
        <v>42</v>
      </c>
      <c r="D12" s="39">
        <v>1942</v>
      </c>
      <c r="E12" s="39" t="s">
        <v>71</v>
      </c>
      <c r="F12" s="45" t="s">
        <v>78</v>
      </c>
      <c r="G12" s="43" t="s">
        <v>79</v>
      </c>
      <c r="H12" s="42">
        <v>8.6858796296296302E-3</v>
      </c>
      <c r="I12" s="46">
        <f t="shared" si="3"/>
        <v>2.5064814814814819E-3</v>
      </c>
      <c r="J12" s="65">
        <f t="shared" si="0"/>
        <v>15.350584974548941</v>
      </c>
      <c r="K12" s="75">
        <v>6</v>
      </c>
      <c r="L12" s="65">
        <v>0.8</v>
      </c>
      <c r="M12" s="42">
        <f t="shared" si="1"/>
        <v>6.9487037037037043E-3</v>
      </c>
      <c r="N12" s="52">
        <f t="shared" si="2"/>
        <v>427.54943634570776</v>
      </c>
      <c r="O12" s="74">
        <v>4</v>
      </c>
      <c r="P12" s="74"/>
    </row>
    <row r="13" spans="1:19" s="67" customFormat="1" ht="15" customHeight="1">
      <c r="A13" s="59">
        <v>5</v>
      </c>
      <c r="B13" s="60">
        <v>6</v>
      </c>
      <c r="C13" s="61" t="s">
        <v>94</v>
      </c>
      <c r="D13" s="59">
        <v>1979</v>
      </c>
      <c r="E13" s="59"/>
      <c r="F13" s="68" t="s">
        <v>75</v>
      </c>
      <c r="G13" s="64" t="s">
        <v>77</v>
      </c>
      <c r="H13" s="42">
        <v>7.5332175925925922E-3</v>
      </c>
      <c r="I13" s="46">
        <f t="shared" si="3"/>
        <v>1.353819444444444E-3</v>
      </c>
      <c r="J13" s="65">
        <f t="shared" si="0"/>
        <v>17.699386974357399</v>
      </c>
      <c r="K13" s="75">
        <v>4</v>
      </c>
      <c r="L13" s="65">
        <v>1</v>
      </c>
      <c r="M13" s="42">
        <f t="shared" si="1"/>
        <v>7.5332175925925922E-3</v>
      </c>
      <c r="N13" s="52">
        <f t="shared" si="2"/>
        <v>316.78368952325343</v>
      </c>
      <c r="O13" s="74">
        <v>5</v>
      </c>
      <c r="P13" s="74"/>
    </row>
    <row r="14" spans="1:19" s="67" customFormat="1" ht="15" customHeight="1">
      <c r="A14" s="59">
        <v>6</v>
      </c>
      <c r="B14" s="60">
        <v>19</v>
      </c>
      <c r="C14" s="61" t="s">
        <v>176</v>
      </c>
      <c r="D14" s="59">
        <v>1980</v>
      </c>
      <c r="E14" s="59"/>
      <c r="F14" s="68" t="s">
        <v>177</v>
      </c>
      <c r="G14" s="64" t="s">
        <v>178</v>
      </c>
      <c r="H14" s="42">
        <v>7.6100694444444445E-3</v>
      </c>
      <c r="I14" s="46">
        <f t="shared" si="3"/>
        <v>1.4306712962962962E-3</v>
      </c>
      <c r="J14" s="65">
        <f t="shared" si="0"/>
        <v>17.520646073823972</v>
      </c>
      <c r="K14" s="75">
        <v>5</v>
      </c>
      <c r="L14" s="65">
        <v>1</v>
      </c>
      <c r="M14" s="42">
        <f t="shared" si="1"/>
        <v>7.6100694444444445E-3</v>
      </c>
      <c r="N14" s="52">
        <f t="shared" si="2"/>
        <v>303.48587854177111</v>
      </c>
      <c r="O14" s="74">
        <v>6</v>
      </c>
      <c r="P14" s="74"/>
    </row>
    <row r="15" spans="1:19" s="67" customFormat="1" ht="15" customHeight="1">
      <c r="A15" s="59">
        <v>7</v>
      </c>
      <c r="B15" s="60">
        <v>969</v>
      </c>
      <c r="C15" s="61" t="s">
        <v>50</v>
      </c>
      <c r="D15" s="59">
        <v>1999</v>
      </c>
      <c r="E15" s="62"/>
      <c r="F15" s="68" t="s">
        <v>130</v>
      </c>
      <c r="G15" s="64" t="s">
        <v>74</v>
      </c>
      <c r="H15" s="42">
        <v>9.6262731481481477E-3</v>
      </c>
      <c r="I15" s="46">
        <f t="shared" si="3"/>
        <v>3.4468749999999994E-3</v>
      </c>
      <c r="J15" s="65">
        <f t="shared" si="0"/>
        <v>13.85098171237571</v>
      </c>
      <c r="K15" s="75">
        <v>7</v>
      </c>
      <c r="L15" s="65">
        <v>0.9</v>
      </c>
      <c r="M15" s="42">
        <f t="shared" si="1"/>
        <v>8.663645833333334E-3</v>
      </c>
      <c r="N15" s="52">
        <f t="shared" si="2"/>
        <v>144.97040234376547</v>
      </c>
      <c r="O15" s="74">
        <v>7</v>
      </c>
      <c r="P15" s="74"/>
    </row>
    <row r="16" spans="1:19" s="67" customFormat="1" ht="15" customHeight="1">
      <c r="A16" s="59">
        <v>8</v>
      </c>
      <c r="B16" s="60">
        <v>7</v>
      </c>
      <c r="C16" s="61" t="s">
        <v>103</v>
      </c>
      <c r="D16" s="59">
        <v>1988</v>
      </c>
      <c r="E16" s="62"/>
      <c r="F16" s="68" t="s">
        <v>75</v>
      </c>
      <c r="G16" s="64" t="s">
        <v>77</v>
      </c>
      <c r="H16" s="42">
        <v>1.0502430555555555E-2</v>
      </c>
      <c r="I16" s="46">
        <f t="shared" si="3"/>
        <v>4.3230324074074065E-3</v>
      </c>
      <c r="J16" s="65">
        <f t="shared" si="0"/>
        <v>12.695473931298974</v>
      </c>
      <c r="K16" s="75">
        <v>8</v>
      </c>
      <c r="L16" s="65">
        <v>0.95</v>
      </c>
      <c r="M16" s="42">
        <f t="shared" si="1"/>
        <v>9.9773090277777768E-3</v>
      </c>
      <c r="N16" s="52">
        <v>0</v>
      </c>
      <c r="O16" s="74">
        <v>8</v>
      </c>
      <c r="P16" s="74"/>
    </row>
    <row r="17" spans="1:16" s="67" customFormat="1" ht="15" customHeight="1">
      <c r="A17" s="59">
        <v>9</v>
      </c>
      <c r="B17" s="60">
        <v>123</v>
      </c>
      <c r="C17" s="61" t="s">
        <v>2</v>
      </c>
      <c r="D17" s="59">
        <v>1985</v>
      </c>
      <c r="E17" s="62" t="s">
        <v>107</v>
      </c>
      <c r="F17" s="68" t="s">
        <v>73</v>
      </c>
      <c r="G17" s="69" t="s">
        <v>72</v>
      </c>
      <c r="H17" s="42">
        <v>1.0913194444444446E-2</v>
      </c>
      <c r="I17" s="46">
        <f t="shared" si="3"/>
        <v>4.7337962962962976E-3</v>
      </c>
      <c r="J17" s="65">
        <f t="shared" si="0"/>
        <v>12.217626471524021</v>
      </c>
      <c r="K17" s="75">
        <v>9</v>
      </c>
      <c r="L17" s="65">
        <v>0.95</v>
      </c>
      <c r="M17" s="42">
        <f t="shared" si="1"/>
        <v>1.0367534722222222E-2</v>
      </c>
      <c r="N17" s="52">
        <v>0</v>
      </c>
      <c r="O17" s="74">
        <v>9</v>
      </c>
      <c r="P17" s="100" t="s">
        <v>189</v>
      </c>
    </row>
    <row r="18" spans="1:16" s="67" customFormat="1" ht="15" customHeight="1">
      <c r="A18" s="59">
        <v>10</v>
      </c>
      <c r="B18" s="60">
        <v>1</v>
      </c>
      <c r="C18" s="61" t="s">
        <v>62</v>
      </c>
      <c r="D18" s="59">
        <v>2006</v>
      </c>
      <c r="E18" s="62"/>
      <c r="F18" s="68" t="s">
        <v>75</v>
      </c>
      <c r="G18" s="64" t="s">
        <v>74</v>
      </c>
      <c r="H18" s="42">
        <v>1.5211458333333332E-2</v>
      </c>
      <c r="I18" s="46">
        <f t="shared" si="3"/>
        <v>9.0320601851851846E-3</v>
      </c>
      <c r="J18" s="65">
        <f t="shared" si="0"/>
        <v>8.7653221940697126</v>
      </c>
      <c r="K18" s="75">
        <v>11</v>
      </c>
      <c r="L18" s="65">
        <v>0.8</v>
      </c>
      <c r="M18" s="42">
        <f t="shared" si="1"/>
        <v>1.2169166666666667E-2</v>
      </c>
      <c r="N18" s="52">
        <v>0</v>
      </c>
      <c r="O18" s="74">
        <v>10</v>
      </c>
      <c r="P18" s="100" t="s">
        <v>189</v>
      </c>
    </row>
    <row r="19" spans="1:16" s="67" customFormat="1" ht="15" customHeight="1">
      <c r="A19" s="59">
        <v>11</v>
      </c>
      <c r="B19" s="60">
        <v>2</v>
      </c>
      <c r="C19" s="89" t="s">
        <v>53</v>
      </c>
      <c r="D19" s="59">
        <v>1972</v>
      </c>
      <c r="E19" s="62"/>
      <c r="F19" s="68" t="s">
        <v>101</v>
      </c>
      <c r="G19" s="64" t="s">
        <v>74</v>
      </c>
      <c r="H19" s="42">
        <v>1.4532060185185186E-2</v>
      </c>
      <c r="I19" s="46">
        <f t="shared" si="3"/>
        <v>8.3526620370370369E-3</v>
      </c>
      <c r="J19" s="65">
        <f t="shared" si="0"/>
        <v>9.1751156845098247</v>
      </c>
      <c r="K19" s="75">
        <v>10</v>
      </c>
      <c r="L19" s="65">
        <v>0.95</v>
      </c>
      <c r="M19" s="42">
        <f t="shared" si="1"/>
        <v>1.3805457175925927E-2</v>
      </c>
      <c r="N19" s="52">
        <v>0</v>
      </c>
      <c r="O19" s="74">
        <v>11</v>
      </c>
      <c r="P19" s="100" t="s">
        <v>189</v>
      </c>
    </row>
    <row r="20" spans="1:16" s="67" customFormat="1" ht="15" customHeight="1">
      <c r="A20" s="59">
        <v>12</v>
      </c>
      <c r="B20" s="60">
        <v>331</v>
      </c>
      <c r="C20" s="61" t="s">
        <v>48</v>
      </c>
      <c r="D20" s="59">
        <v>2004</v>
      </c>
      <c r="E20" s="62"/>
      <c r="F20" s="68" t="s">
        <v>75</v>
      </c>
      <c r="G20" s="64" t="s">
        <v>74</v>
      </c>
      <c r="H20" s="42" t="s">
        <v>175</v>
      </c>
      <c r="I20" s="46"/>
      <c r="J20" s="65"/>
      <c r="K20" s="75"/>
      <c r="L20" s="65">
        <v>0.75</v>
      </c>
      <c r="M20" s="42"/>
      <c r="N20" s="52"/>
      <c r="O20" s="52"/>
      <c r="P20" s="74"/>
    </row>
    <row r="21" spans="1:16" s="67" customFormat="1" ht="15" customHeight="1">
      <c r="A21" s="59">
        <v>13</v>
      </c>
      <c r="B21" s="60">
        <v>3103</v>
      </c>
      <c r="C21" s="61" t="s">
        <v>46</v>
      </c>
      <c r="D21" s="59">
        <v>1987</v>
      </c>
      <c r="E21" s="59" t="s">
        <v>80</v>
      </c>
      <c r="F21" s="68" t="s">
        <v>93</v>
      </c>
      <c r="G21" s="64" t="s">
        <v>74</v>
      </c>
      <c r="H21" s="42" t="s">
        <v>175</v>
      </c>
      <c r="I21" s="46"/>
      <c r="J21" s="65"/>
      <c r="K21" s="75"/>
      <c r="L21" s="65">
        <v>0.95</v>
      </c>
      <c r="M21" s="42"/>
      <c r="N21" s="52"/>
      <c r="O21" s="52"/>
      <c r="P21" s="74"/>
    </row>
    <row r="22" spans="1:16" s="67" customFormat="1" ht="15" customHeight="1">
      <c r="A22" s="59">
        <v>14</v>
      </c>
      <c r="B22" s="60">
        <v>4</v>
      </c>
      <c r="C22" s="61" t="s">
        <v>163</v>
      </c>
      <c r="D22" s="59">
        <v>1970</v>
      </c>
      <c r="E22" s="62"/>
      <c r="F22" s="63" t="s">
        <v>75</v>
      </c>
      <c r="G22" s="64" t="s">
        <v>165</v>
      </c>
      <c r="H22" s="42" t="s">
        <v>175</v>
      </c>
      <c r="I22" s="46"/>
      <c r="J22" s="65"/>
      <c r="K22" s="75"/>
      <c r="L22" s="65">
        <v>0.95</v>
      </c>
      <c r="M22" s="42"/>
      <c r="N22" s="52"/>
      <c r="O22" s="52"/>
      <c r="P22" s="74"/>
    </row>
    <row r="23" spans="1:16" ht="6.75" customHeight="1"/>
    <row r="24" spans="1:16">
      <c r="B24" s="30" t="s">
        <v>55</v>
      </c>
    </row>
    <row r="25" spans="1:16" ht="27" customHeight="1">
      <c r="A25" s="170" t="s">
        <v>56</v>
      </c>
      <c r="B25" s="171"/>
      <c r="C25" s="98" t="s">
        <v>57</v>
      </c>
      <c r="D25" s="54" t="s">
        <v>58</v>
      </c>
      <c r="E25" s="99" t="s">
        <v>92</v>
      </c>
      <c r="F25" s="54" t="s">
        <v>59</v>
      </c>
      <c r="G25" s="54" t="s">
        <v>116</v>
      </c>
      <c r="H25" s="195" t="s">
        <v>60</v>
      </c>
      <c r="I25" s="194"/>
      <c r="J25" s="194"/>
      <c r="K25" s="194"/>
      <c r="L25" s="194"/>
      <c r="M25" s="194"/>
    </row>
    <row r="26" spans="1:16" ht="15" customHeight="1">
      <c r="A26" s="172">
        <v>42840</v>
      </c>
      <c r="B26" s="173"/>
      <c r="C26" s="55" t="s">
        <v>184</v>
      </c>
      <c r="D26" s="178" t="s">
        <v>185</v>
      </c>
      <c r="E26" s="180"/>
      <c r="F26" s="180" t="s">
        <v>186</v>
      </c>
      <c r="G26" s="180" t="s">
        <v>187</v>
      </c>
      <c r="H26" s="178" t="s">
        <v>190</v>
      </c>
      <c r="I26" s="194"/>
      <c r="J26" s="194"/>
      <c r="K26" s="194"/>
      <c r="L26" s="194"/>
      <c r="M26" s="194"/>
    </row>
    <row r="27" spans="1:16" ht="15" customHeight="1">
      <c r="A27" s="174"/>
      <c r="B27" s="175"/>
      <c r="C27" s="55" t="s">
        <v>183</v>
      </c>
      <c r="D27" s="179"/>
      <c r="E27" s="181"/>
      <c r="F27" s="183"/>
      <c r="G27" s="183"/>
      <c r="H27" s="194"/>
      <c r="I27" s="194"/>
      <c r="J27" s="194"/>
      <c r="K27" s="194"/>
      <c r="L27" s="194"/>
      <c r="M27" s="194"/>
    </row>
    <row r="28" spans="1:16" ht="15" customHeight="1">
      <c r="A28" s="176"/>
      <c r="B28" s="177"/>
      <c r="C28" s="55" t="s">
        <v>167</v>
      </c>
      <c r="D28" s="179"/>
      <c r="E28" s="182"/>
      <c r="F28" s="184"/>
      <c r="G28" s="184"/>
      <c r="H28" s="194"/>
      <c r="I28" s="194"/>
      <c r="J28" s="194"/>
      <c r="K28" s="194"/>
      <c r="L28" s="194"/>
      <c r="M28" s="194"/>
    </row>
    <row r="29" spans="1:16" ht="16.5" customHeight="1">
      <c r="I29" s="36"/>
      <c r="J29" s="36"/>
      <c r="K29" s="36"/>
      <c r="L29" s="36"/>
    </row>
    <row r="30" spans="1:16" ht="39.75" customHeight="1">
      <c r="A30" s="156" t="s">
        <v>188</v>
      </c>
      <c r="B30" s="155"/>
      <c r="C30" s="155"/>
      <c r="D30" s="155"/>
      <c r="E30" s="155"/>
      <c r="F30" s="155"/>
      <c r="G30" s="155"/>
      <c r="H30" s="97"/>
      <c r="I30" s="90"/>
      <c r="J30" s="36"/>
      <c r="K30" s="36"/>
      <c r="L30" s="36"/>
    </row>
    <row r="31" spans="1:16">
      <c r="A31" s="36"/>
      <c r="B31" s="36"/>
      <c r="C31" s="36"/>
      <c r="D31" s="36"/>
      <c r="E31" s="36"/>
      <c r="F31" s="36"/>
      <c r="G31" s="36"/>
      <c r="H31" s="36"/>
      <c r="J31" s="36"/>
      <c r="K31" s="36"/>
      <c r="L31" s="36"/>
    </row>
    <row r="32" spans="1:16">
      <c r="A32" s="36"/>
      <c r="B32" s="36"/>
      <c r="C32" s="36"/>
      <c r="D32" s="36"/>
      <c r="E32" s="36"/>
      <c r="F32" s="36"/>
      <c r="G32" s="36"/>
      <c r="H32" s="36"/>
      <c r="J32" s="36"/>
      <c r="K32" s="36"/>
      <c r="L32" s="36"/>
    </row>
    <row r="33" spans="1:8" ht="35.25" customHeight="1">
      <c r="A33" s="156"/>
      <c r="B33" s="157"/>
      <c r="C33" s="157"/>
      <c r="D33" s="157"/>
      <c r="E33" s="157"/>
      <c r="F33" s="157"/>
      <c r="G33" s="157"/>
      <c r="H33" s="157"/>
    </row>
  </sheetData>
  <autoFilter ref="A8:P8">
    <filterColumn colId="14"/>
    <sortState ref="A9:O22">
      <sortCondition ref="M8"/>
    </sortState>
  </autoFilter>
  <mergeCells count="14">
    <mergeCell ref="A1:P1"/>
    <mergeCell ref="A2:P2"/>
    <mergeCell ref="A3:P3"/>
    <mergeCell ref="A4:P4"/>
    <mergeCell ref="A25:B25"/>
    <mergeCell ref="A30:G30"/>
    <mergeCell ref="A33:H33"/>
    <mergeCell ref="H26:M28"/>
    <mergeCell ref="H25:M25"/>
    <mergeCell ref="A26:B28"/>
    <mergeCell ref="D26:D28"/>
    <mergeCell ref="E26:E28"/>
    <mergeCell ref="F26:F28"/>
    <mergeCell ref="G26:G28"/>
  </mergeCells>
  <pageMargins left="0.31496062992125984" right="0.31496062992125984" top="0.15748031496062992" bottom="0.15748031496062992" header="0" footer="0"/>
  <pageSetup paperSize="9" scale="81" fitToHeight="2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Normal="70" zoomScaleSheetLayoutView="100" workbookViewId="0">
      <selection activeCell="A5" sqref="A5:I5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8.285156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1.7109375" customWidth="1"/>
  </cols>
  <sheetData>
    <row r="1" spans="1:19" ht="17.25" customHeight="1">
      <c r="A1" s="158" t="s">
        <v>193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33"/>
      <c r="R1" s="33"/>
    </row>
    <row r="2" spans="1:19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33"/>
      <c r="R2" s="33"/>
    </row>
    <row r="3" spans="1:19" ht="18.75">
      <c r="A3" s="164" t="s">
        <v>192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33"/>
      <c r="R3" s="33"/>
      <c r="S3" s="33"/>
    </row>
    <row r="4" spans="1:19" ht="19.5" customHeight="1">
      <c r="A4" s="167" t="s">
        <v>194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  <c r="Q4" s="33"/>
      <c r="R4" s="33"/>
    </row>
    <row r="5" spans="1:19" ht="15.75" customHeight="1">
      <c r="A5" s="47" t="s">
        <v>95</v>
      </c>
      <c r="B5" s="47" t="s">
        <v>96</v>
      </c>
      <c r="C5" s="104"/>
      <c r="D5" s="47" t="s">
        <v>86</v>
      </c>
      <c r="E5" s="104"/>
      <c r="F5" s="47"/>
      <c r="G5" s="48" t="s">
        <v>87</v>
      </c>
      <c r="H5" s="49">
        <v>1</v>
      </c>
      <c r="I5" s="50" t="s">
        <v>88</v>
      </c>
      <c r="J5" s="50"/>
      <c r="K5" s="50"/>
      <c r="L5" s="47" t="s">
        <v>89</v>
      </c>
      <c r="N5" s="51">
        <v>2000</v>
      </c>
      <c r="O5" s="51"/>
      <c r="P5" s="48" t="s">
        <v>90</v>
      </c>
      <c r="Q5" s="33"/>
      <c r="R5" s="33"/>
    </row>
    <row r="6" spans="1:19" ht="19.5" customHeight="1">
      <c r="A6" s="47"/>
      <c r="B6" s="47"/>
      <c r="C6" s="104"/>
      <c r="D6" s="104"/>
      <c r="E6" s="104"/>
      <c r="F6" s="104"/>
      <c r="G6" s="104"/>
      <c r="H6" s="47"/>
      <c r="I6" s="47"/>
      <c r="K6" s="104"/>
      <c r="L6" s="47" t="s">
        <v>91</v>
      </c>
      <c r="N6" s="87">
        <v>40</v>
      </c>
      <c r="O6" s="87"/>
      <c r="P6" s="48" t="s">
        <v>90</v>
      </c>
      <c r="Q6" s="33"/>
      <c r="R6" s="33"/>
    </row>
    <row r="7" spans="1:19" ht="21" customHeight="1">
      <c r="A7" s="37" t="s">
        <v>12</v>
      </c>
      <c r="B7" s="24">
        <f>M9</f>
        <v>3.6087905092592591E-3</v>
      </c>
      <c r="C7" s="105"/>
      <c r="D7" s="105"/>
      <c r="E7" s="105"/>
      <c r="F7" s="105"/>
      <c r="G7" s="105"/>
      <c r="H7" s="105"/>
      <c r="I7" s="36"/>
      <c r="J7" s="36"/>
      <c r="K7" s="36"/>
      <c r="L7" s="103" t="s">
        <v>182</v>
      </c>
      <c r="M7" s="105"/>
      <c r="N7" s="36"/>
      <c r="O7" s="36"/>
      <c r="P7" s="36"/>
    </row>
    <row r="8" spans="1:19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  <c r="P8" s="53" t="s">
        <v>181</v>
      </c>
    </row>
    <row r="9" spans="1:19" s="67" customFormat="1" ht="15" customHeight="1">
      <c r="A9" s="59">
        <v>1</v>
      </c>
      <c r="B9" s="60">
        <v>20</v>
      </c>
      <c r="C9" s="61" t="s">
        <v>2</v>
      </c>
      <c r="D9" s="59">
        <v>1985</v>
      </c>
      <c r="E9" s="62" t="s">
        <v>107</v>
      </c>
      <c r="F9" s="68" t="s">
        <v>73</v>
      </c>
      <c r="G9" s="69" t="s">
        <v>72</v>
      </c>
      <c r="H9" s="42">
        <v>3.7987268518518517E-3</v>
      </c>
      <c r="I9" s="46">
        <f t="shared" ref="I9:I22" si="0">H9-$H$9</f>
        <v>0</v>
      </c>
      <c r="J9" s="65">
        <f t="shared" ref="J9:J22" si="1">$N$5/(H9*24000)</f>
        <v>21.937174370067947</v>
      </c>
      <c r="K9" s="75">
        <v>1</v>
      </c>
      <c r="L9" s="65">
        <v>0.95</v>
      </c>
      <c r="M9" s="42">
        <f t="shared" ref="M9:M22" si="2">H9*L9</f>
        <v>3.6087905092592591E-3</v>
      </c>
      <c r="N9" s="52">
        <f>1000*(2*$B$7/M9-1)</f>
        <v>1000</v>
      </c>
      <c r="O9" s="74">
        <v>1</v>
      </c>
      <c r="P9" s="100"/>
    </row>
    <row r="10" spans="1:19" s="67" customFormat="1" ht="15" customHeight="1">
      <c r="A10" s="59">
        <v>2</v>
      </c>
      <c r="B10" s="60">
        <v>3</v>
      </c>
      <c r="C10" s="61" t="s">
        <v>14</v>
      </c>
      <c r="D10" s="59">
        <v>2003</v>
      </c>
      <c r="E10" s="59" t="s">
        <v>71</v>
      </c>
      <c r="F10" s="68" t="s">
        <v>93</v>
      </c>
      <c r="G10" s="64" t="s">
        <v>74</v>
      </c>
      <c r="H10" s="42">
        <v>4.9048611111111107E-3</v>
      </c>
      <c r="I10" s="46">
        <f t="shared" si="0"/>
        <v>1.106134259259259E-3</v>
      </c>
      <c r="J10" s="65">
        <f t="shared" si="1"/>
        <v>16.989947614328191</v>
      </c>
      <c r="K10" s="75">
        <v>8</v>
      </c>
      <c r="L10" s="65">
        <v>0.75</v>
      </c>
      <c r="M10" s="42">
        <f t="shared" si="2"/>
        <v>3.6786458333333332E-3</v>
      </c>
      <c r="N10" s="52">
        <f t="shared" ref="N10:N20" si="3">1000*(2*$B$7/M10-1)</f>
        <v>962.02117450878586</v>
      </c>
      <c r="O10" s="74">
        <v>2</v>
      </c>
      <c r="P10" s="74"/>
    </row>
    <row r="11" spans="1:19" s="67" customFormat="1" ht="15" customHeight="1">
      <c r="A11" s="59">
        <v>3</v>
      </c>
      <c r="B11" s="60">
        <v>66</v>
      </c>
      <c r="C11" s="61" t="s">
        <v>3</v>
      </c>
      <c r="D11" s="59">
        <v>1966</v>
      </c>
      <c r="E11" s="62" t="s">
        <v>76</v>
      </c>
      <c r="F11" s="63" t="s">
        <v>93</v>
      </c>
      <c r="G11" s="64" t="s">
        <v>74</v>
      </c>
      <c r="H11" s="42">
        <v>4.3429398148148151E-3</v>
      </c>
      <c r="I11" s="46">
        <f t="shared" si="0"/>
        <v>5.4421296296296336E-4</v>
      </c>
      <c r="J11" s="65">
        <f t="shared" si="1"/>
        <v>19.188231218186178</v>
      </c>
      <c r="K11" s="75">
        <v>2</v>
      </c>
      <c r="L11" s="65">
        <v>0.9</v>
      </c>
      <c r="M11" s="42">
        <f t="shared" si="2"/>
        <v>3.9086458333333334E-3</v>
      </c>
      <c r="N11" s="52">
        <f t="shared" si="3"/>
        <v>846.56817892433378</v>
      </c>
      <c r="O11" s="74">
        <v>3</v>
      </c>
      <c r="P11" s="74"/>
    </row>
    <row r="12" spans="1:19" s="67" customFormat="1" ht="15" customHeight="1">
      <c r="A12" s="59">
        <v>4</v>
      </c>
      <c r="B12" s="60">
        <v>263</v>
      </c>
      <c r="C12" s="61" t="s">
        <v>8</v>
      </c>
      <c r="D12" s="59">
        <v>1981</v>
      </c>
      <c r="E12" s="59" t="s">
        <v>71</v>
      </c>
      <c r="F12" s="68" t="s">
        <v>73</v>
      </c>
      <c r="G12" s="64" t="s">
        <v>74</v>
      </c>
      <c r="H12" s="42">
        <v>4.5137731481481478E-3</v>
      </c>
      <c r="I12" s="46">
        <f t="shared" si="0"/>
        <v>7.1504629629629609E-4</v>
      </c>
      <c r="J12" s="65">
        <f t="shared" si="1"/>
        <v>18.462011846457603</v>
      </c>
      <c r="K12" s="75">
        <v>4</v>
      </c>
      <c r="L12" s="65">
        <v>0.95</v>
      </c>
      <c r="M12" s="42">
        <f t="shared" si="2"/>
        <v>4.2880844907407399E-3</v>
      </c>
      <c r="N12" s="52">
        <f t="shared" si="3"/>
        <v>683.17136336829162</v>
      </c>
      <c r="O12" s="74">
        <v>4</v>
      </c>
      <c r="P12" s="74"/>
    </row>
    <row r="13" spans="1:19" s="67" customFormat="1" ht="15" customHeight="1">
      <c r="A13" s="59">
        <v>5</v>
      </c>
      <c r="B13" s="60">
        <v>22</v>
      </c>
      <c r="C13" s="61" t="s">
        <v>50</v>
      </c>
      <c r="D13" s="59">
        <v>1999</v>
      </c>
      <c r="E13" s="62"/>
      <c r="F13" s="68" t="s">
        <v>130</v>
      </c>
      <c r="G13" s="64" t="s">
        <v>74</v>
      </c>
      <c r="H13" s="42">
        <v>4.8444444444444446E-3</v>
      </c>
      <c r="I13" s="46">
        <f t="shared" si="0"/>
        <v>1.0457175925925929E-3</v>
      </c>
      <c r="J13" s="65">
        <f t="shared" si="1"/>
        <v>17.201834862385322</v>
      </c>
      <c r="K13" s="75">
        <v>6</v>
      </c>
      <c r="L13" s="65">
        <v>0.9</v>
      </c>
      <c r="M13" s="42">
        <f t="shared" si="2"/>
        <v>4.3600000000000002E-3</v>
      </c>
      <c r="N13" s="52">
        <f t="shared" si="3"/>
        <v>655.4084904858986</v>
      </c>
      <c r="O13" s="74">
        <v>5</v>
      </c>
      <c r="P13" s="74"/>
    </row>
    <row r="14" spans="1:19" s="67" customFormat="1" ht="15" customHeight="1">
      <c r="A14" s="59">
        <v>6</v>
      </c>
      <c r="B14" s="60">
        <v>5</v>
      </c>
      <c r="C14" s="61" t="s">
        <v>94</v>
      </c>
      <c r="D14" s="59">
        <v>1979</v>
      </c>
      <c r="E14" s="59"/>
      <c r="F14" s="68" t="s">
        <v>75</v>
      </c>
      <c r="G14" s="64" t="s">
        <v>77</v>
      </c>
      <c r="H14" s="42">
        <v>4.5120370370370375E-3</v>
      </c>
      <c r="I14" s="46">
        <f t="shared" si="0"/>
        <v>7.1331018518518575E-4</v>
      </c>
      <c r="J14" s="65">
        <f t="shared" si="1"/>
        <v>18.469115534578286</v>
      </c>
      <c r="K14" s="75">
        <v>3</v>
      </c>
      <c r="L14" s="65">
        <v>1</v>
      </c>
      <c r="M14" s="42">
        <f t="shared" si="2"/>
        <v>4.5120370370370375E-3</v>
      </c>
      <c r="N14" s="52">
        <f t="shared" si="3"/>
        <v>599.62805253437296</v>
      </c>
      <c r="O14" s="74">
        <v>6</v>
      </c>
      <c r="P14" s="74"/>
    </row>
    <row r="15" spans="1:19" s="67" customFormat="1" ht="15" customHeight="1">
      <c r="A15" s="59">
        <v>7</v>
      </c>
      <c r="B15" s="60">
        <v>23</v>
      </c>
      <c r="C15" s="61" t="s">
        <v>7</v>
      </c>
      <c r="D15" s="59">
        <v>1990</v>
      </c>
      <c r="E15" s="62" t="s">
        <v>80</v>
      </c>
      <c r="F15" s="68" t="s">
        <v>75</v>
      </c>
      <c r="G15" s="64" t="s">
        <v>77</v>
      </c>
      <c r="H15" s="42">
        <v>4.8733796296296294E-3</v>
      </c>
      <c r="I15" s="46">
        <f t="shared" si="0"/>
        <v>1.0746527777777777E-3</v>
      </c>
      <c r="J15" s="65">
        <f t="shared" si="1"/>
        <v>17.099700755236785</v>
      </c>
      <c r="K15" s="75">
        <v>7</v>
      </c>
      <c r="L15" s="65">
        <v>0.95</v>
      </c>
      <c r="M15" s="42">
        <f t="shared" si="2"/>
        <v>4.6297106481481476E-3</v>
      </c>
      <c r="N15" s="52">
        <f t="shared" si="3"/>
        <v>558.97021802118491</v>
      </c>
      <c r="O15" s="74">
        <v>7</v>
      </c>
      <c r="P15" s="108"/>
    </row>
    <row r="16" spans="1:19" s="67" customFormat="1" ht="15" customHeight="1">
      <c r="A16" s="59">
        <v>8</v>
      </c>
      <c r="B16" s="60">
        <v>838</v>
      </c>
      <c r="C16" s="61" t="s">
        <v>131</v>
      </c>
      <c r="D16" s="59">
        <v>1968</v>
      </c>
      <c r="E16" s="62"/>
      <c r="F16" s="68" t="s">
        <v>93</v>
      </c>
      <c r="G16" s="64" t="s">
        <v>74</v>
      </c>
      <c r="H16" s="42">
        <v>4.8192129629629635E-3</v>
      </c>
      <c r="I16" s="46">
        <f t="shared" si="0"/>
        <v>1.0204861111111118E-3</v>
      </c>
      <c r="J16" s="65">
        <f t="shared" si="1"/>
        <v>17.291896825015609</v>
      </c>
      <c r="K16" s="75">
        <v>5</v>
      </c>
      <c r="L16" s="65">
        <v>1</v>
      </c>
      <c r="M16" s="42">
        <f t="shared" si="2"/>
        <v>4.8192129629629635E-3</v>
      </c>
      <c r="N16" s="52">
        <f t="shared" si="3"/>
        <v>497.66799558095954</v>
      </c>
      <c r="O16" s="74">
        <v>8</v>
      </c>
      <c r="P16" s="108"/>
    </row>
    <row r="17" spans="1:16" s="67" customFormat="1" ht="15" customHeight="1">
      <c r="A17" s="59">
        <v>9</v>
      </c>
      <c r="B17" s="40">
        <v>4</v>
      </c>
      <c r="C17" s="41" t="s">
        <v>149</v>
      </c>
      <c r="D17" s="39">
        <v>1993</v>
      </c>
      <c r="E17" s="39"/>
      <c r="F17" s="68" t="s">
        <v>75</v>
      </c>
      <c r="G17" s="64" t="s">
        <v>77</v>
      </c>
      <c r="H17" s="42">
        <v>5.1203703703703697E-3</v>
      </c>
      <c r="I17" s="46">
        <f t="shared" si="0"/>
        <v>1.321643518518518E-3</v>
      </c>
      <c r="J17" s="65">
        <f t="shared" si="1"/>
        <v>16.2748643761302</v>
      </c>
      <c r="K17" s="75">
        <v>9</v>
      </c>
      <c r="L17" s="65">
        <v>1</v>
      </c>
      <c r="M17" s="42">
        <f t="shared" si="2"/>
        <v>5.1203703703703697E-3</v>
      </c>
      <c r="N17" s="52">
        <f t="shared" si="3"/>
        <v>409.58182640144679</v>
      </c>
      <c r="O17" s="74">
        <v>9</v>
      </c>
      <c r="P17" s="108"/>
    </row>
    <row r="18" spans="1:16" s="67" customFormat="1" ht="15" customHeight="1">
      <c r="A18" s="59">
        <v>10</v>
      </c>
      <c r="B18" s="40">
        <v>1</v>
      </c>
      <c r="C18" s="44" t="s">
        <v>195</v>
      </c>
      <c r="D18" s="39">
        <v>1988</v>
      </c>
      <c r="E18" s="39"/>
      <c r="F18" s="63" t="s">
        <v>93</v>
      </c>
      <c r="G18" s="64" t="s">
        <v>77</v>
      </c>
      <c r="H18" s="42">
        <v>6.4478009259259263E-3</v>
      </c>
      <c r="I18" s="46">
        <f t="shared" si="0"/>
        <v>2.6490740740740745E-3</v>
      </c>
      <c r="J18" s="65">
        <f t="shared" si="1"/>
        <v>12.924303074907106</v>
      </c>
      <c r="K18" s="75">
        <v>10</v>
      </c>
      <c r="L18" s="65">
        <v>0.95</v>
      </c>
      <c r="M18" s="42">
        <f t="shared" si="2"/>
        <v>6.12541087962963E-3</v>
      </c>
      <c r="N18" s="52">
        <f t="shared" si="3"/>
        <v>178.30153117090575</v>
      </c>
      <c r="O18" s="74">
        <v>10</v>
      </c>
      <c r="P18" s="108"/>
    </row>
    <row r="19" spans="1:16" s="67" customFormat="1" ht="15" customHeight="1">
      <c r="A19" s="59">
        <v>11</v>
      </c>
      <c r="B19" s="60">
        <v>2</v>
      </c>
      <c r="C19" s="61" t="s">
        <v>103</v>
      </c>
      <c r="D19" s="59">
        <v>1988</v>
      </c>
      <c r="E19" s="62"/>
      <c r="F19" s="68" t="s">
        <v>75</v>
      </c>
      <c r="G19" s="64" t="s">
        <v>77</v>
      </c>
      <c r="H19" s="42">
        <v>6.7885416666666658E-3</v>
      </c>
      <c r="I19" s="46">
        <f t="shared" si="0"/>
        <v>2.9898148148148141E-3</v>
      </c>
      <c r="J19" s="65">
        <f t="shared" si="1"/>
        <v>12.275586926499924</v>
      </c>
      <c r="K19" s="75">
        <v>11</v>
      </c>
      <c r="L19" s="65">
        <v>0.95</v>
      </c>
      <c r="M19" s="42">
        <f t="shared" si="2"/>
        <v>6.4491145833333319E-3</v>
      </c>
      <c r="N19" s="52">
        <f t="shared" si="3"/>
        <v>119.15844031848354</v>
      </c>
      <c r="O19" s="74">
        <v>11</v>
      </c>
      <c r="P19" s="74"/>
    </row>
    <row r="20" spans="1:16" s="67" customFormat="1" ht="15" customHeight="1">
      <c r="A20" s="59">
        <v>12</v>
      </c>
      <c r="B20" s="40">
        <v>6</v>
      </c>
      <c r="C20" s="41" t="s">
        <v>42</v>
      </c>
      <c r="D20" s="39">
        <v>1942</v>
      </c>
      <c r="E20" s="39" t="s">
        <v>71</v>
      </c>
      <c r="F20" s="45" t="s">
        <v>78</v>
      </c>
      <c r="G20" s="43" t="s">
        <v>79</v>
      </c>
      <c r="H20" s="42">
        <v>8.8731481481481474E-3</v>
      </c>
      <c r="I20" s="46">
        <f t="shared" si="0"/>
        <v>5.0744212962962956E-3</v>
      </c>
      <c r="J20" s="65">
        <f t="shared" si="1"/>
        <v>9.3916310132526348</v>
      </c>
      <c r="K20" s="75">
        <v>14</v>
      </c>
      <c r="L20" s="65">
        <v>0.8</v>
      </c>
      <c r="M20" s="42">
        <f t="shared" si="2"/>
        <v>7.0985185185185179E-3</v>
      </c>
      <c r="N20" s="52">
        <f t="shared" si="3"/>
        <v>16.772866012730869</v>
      </c>
      <c r="O20" s="74">
        <v>12</v>
      </c>
      <c r="P20" s="74"/>
    </row>
    <row r="21" spans="1:16" s="67" customFormat="1" ht="15" customHeight="1">
      <c r="A21" s="59">
        <v>13</v>
      </c>
      <c r="B21" s="40">
        <v>7777</v>
      </c>
      <c r="C21" s="41" t="s">
        <v>16</v>
      </c>
      <c r="D21" s="39">
        <v>1992</v>
      </c>
      <c r="E21" s="39" t="s">
        <v>80</v>
      </c>
      <c r="F21" s="68" t="s">
        <v>93</v>
      </c>
      <c r="G21" s="43" t="s">
        <v>74</v>
      </c>
      <c r="H21" s="42">
        <v>8.3662037037037038E-3</v>
      </c>
      <c r="I21" s="46">
        <f t="shared" si="0"/>
        <v>4.5674768518518521E-3</v>
      </c>
      <c r="J21" s="65">
        <f t="shared" si="1"/>
        <v>9.9607105306845227</v>
      </c>
      <c r="K21" s="75">
        <v>13</v>
      </c>
      <c r="L21" s="65">
        <v>0.95</v>
      </c>
      <c r="M21" s="42">
        <f t="shared" si="2"/>
        <v>7.9478935185185191E-3</v>
      </c>
      <c r="N21" s="52">
        <v>0</v>
      </c>
      <c r="O21" s="74">
        <v>13</v>
      </c>
      <c r="P21" s="108"/>
    </row>
    <row r="22" spans="1:16" s="67" customFormat="1" ht="15" customHeight="1">
      <c r="A22" s="59">
        <v>14</v>
      </c>
      <c r="B22" s="60">
        <v>21</v>
      </c>
      <c r="C22" s="61" t="s">
        <v>54</v>
      </c>
      <c r="D22" s="59">
        <v>1970</v>
      </c>
      <c r="E22" s="59"/>
      <c r="F22" s="68" t="s">
        <v>93</v>
      </c>
      <c r="G22" s="43" t="s">
        <v>74</v>
      </c>
      <c r="H22" s="42">
        <v>8.185185185185186E-3</v>
      </c>
      <c r="I22" s="46">
        <f t="shared" si="0"/>
        <v>4.3864583333333342E-3</v>
      </c>
      <c r="J22" s="65">
        <f t="shared" si="1"/>
        <v>10.180995475113122</v>
      </c>
      <c r="K22" s="75">
        <v>12</v>
      </c>
      <c r="L22" s="65">
        <v>1</v>
      </c>
      <c r="M22" s="42">
        <f t="shared" si="2"/>
        <v>8.185185185185186E-3</v>
      </c>
      <c r="N22" s="52">
        <v>0</v>
      </c>
      <c r="O22" s="74">
        <v>14</v>
      </c>
      <c r="P22" s="108"/>
    </row>
    <row r="23" spans="1:16" ht="6.75" customHeight="1"/>
    <row r="24" spans="1:16">
      <c r="B24" s="30" t="s">
        <v>55</v>
      </c>
    </row>
    <row r="25" spans="1:16" ht="27" customHeight="1">
      <c r="A25" s="170" t="s">
        <v>56</v>
      </c>
      <c r="B25" s="171"/>
      <c r="C25" s="106" t="s">
        <v>57</v>
      </c>
      <c r="D25" s="54" t="s">
        <v>58</v>
      </c>
      <c r="E25" s="107" t="s">
        <v>92</v>
      </c>
      <c r="F25" s="54" t="s">
        <v>59</v>
      </c>
      <c r="G25" s="54" t="s">
        <v>116</v>
      </c>
      <c r="H25" s="195" t="s">
        <v>60</v>
      </c>
      <c r="I25" s="194"/>
      <c r="J25" s="194"/>
      <c r="K25" s="194"/>
      <c r="L25" s="194"/>
      <c r="M25" s="194"/>
    </row>
    <row r="26" spans="1:16" ht="15" customHeight="1">
      <c r="A26" s="172">
        <v>42861</v>
      </c>
      <c r="B26" s="173"/>
      <c r="C26" s="55" t="s">
        <v>199</v>
      </c>
      <c r="D26" s="178" t="s">
        <v>196</v>
      </c>
      <c r="E26" s="180"/>
      <c r="F26" s="180" t="s">
        <v>171</v>
      </c>
      <c r="G26" s="180" t="s">
        <v>200</v>
      </c>
      <c r="H26" s="178" t="s">
        <v>201</v>
      </c>
      <c r="I26" s="194"/>
      <c r="J26" s="194"/>
      <c r="K26" s="194"/>
      <c r="L26" s="194"/>
      <c r="M26" s="194"/>
    </row>
    <row r="27" spans="1:16" ht="15" customHeight="1">
      <c r="A27" s="174"/>
      <c r="B27" s="175"/>
      <c r="C27" s="55" t="s">
        <v>198</v>
      </c>
      <c r="D27" s="179"/>
      <c r="E27" s="181"/>
      <c r="F27" s="183"/>
      <c r="G27" s="183"/>
      <c r="H27" s="194"/>
      <c r="I27" s="194"/>
      <c r="J27" s="194"/>
      <c r="K27" s="194"/>
      <c r="L27" s="194"/>
      <c r="M27" s="194"/>
    </row>
    <row r="28" spans="1:16" ht="15" customHeight="1">
      <c r="A28" s="176"/>
      <c r="B28" s="177"/>
      <c r="C28" s="55" t="s">
        <v>197</v>
      </c>
      <c r="D28" s="179"/>
      <c r="E28" s="182"/>
      <c r="F28" s="184"/>
      <c r="G28" s="184"/>
      <c r="H28" s="194"/>
      <c r="I28" s="194"/>
      <c r="J28" s="194"/>
      <c r="K28" s="194"/>
      <c r="L28" s="194"/>
      <c r="M28" s="194"/>
    </row>
    <row r="29" spans="1:16" ht="16.5" customHeight="1">
      <c r="I29" s="36"/>
      <c r="J29" s="36"/>
      <c r="K29" s="36"/>
      <c r="L29" s="36"/>
    </row>
    <row r="30" spans="1:16" ht="39.75" customHeight="1">
      <c r="A30" s="156" t="s">
        <v>166</v>
      </c>
      <c r="B30" s="155"/>
      <c r="C30" s="155"/>
      <c r="D30" s="155"/>
      <c r="E30" s="155"/>
      <c r="F30" s="155"/>
      <c r="G30" s="155"/>
      <c r="H30" s="105"/>
      <c r="I30" s="90"/>
      <c r="J30" s="36"/>
      <c r="K30" s="36"/>
      <c r="L30" s="36"/>
    </row>
    <row r="31" spans="1:16">
      <c r="A31" s="36"/>
      <c r="B31" s="36"/>
      <c r="C31" s="36"/>
      <c r="D31" s="36"/>
      <c r="E31" s="36"/>
      <c r="F31" s="36"/>
      <c r="G31" s="36"/>
      <c r="H31" s="36"/>
      <c r="J31" s="36"/>
      <c r="K31" s="36"/>
      <c r="L31" s="36"/>
    </row>
    <row r="32" spans="1:16">
      <c r="A32" s="36"/>
      <c r="B32" s="36"/>
      <c r="C32" s="36"/>
      <c r="D32" s="36"/>
      <c r="E32" s="36"/>
      <c r="F32" s="36"/>
      <c r="G32" s="36"/>
      <c r="H32" s="36"/>
      <c r="J32" s="36"/>
      <c r="K32" s="36"/>
      <c r="L32" s="36"/>
    </row>
    <row r="33" spans="1:8" ht="35.25" customHeight="1">
      <c r="A33" s="156"/>
      <c r="B33" s="157"/>
      <c r="C33" s="157"/>
      <c r="D33" s="157"/>
      <c r="E33" s="157"/>
      <c r="F33" s="157"/>
      <c r="G33" s="157"/>
      <c r="H33" s="157"/>
    </row>
  </sheetData>
  <autoFilter ref="A8:P8">
    <filterColumn colId="14"/>
    <sortState ref="A9:P22">
      <sortCondition ref="M8"/>
    </sortState>
  </autoFilter>
  <mergeCells count="14">
    <mergeCell ref="A1:P1"/>
    <mergeCell ref="A2:P2"/>
    <mergeCell ref="A3:P3"/>
    <mergeCell ref="A4:P4"/>
    <mergeCell ref="A25:B25"/>
    <mergeCell ref="H25:M25"/>
    <mergeCell ref="A30:G30"/>
    <mergeCell ref="A33:H33"/>
    <mergeCell ref="A26:B28"/>
    <mergeCell ref="D26:D28"/>
    <mergeCell ref="E26:E28"/>
    <mergeCell ref="F26:F28"/>
    <mergeCell ref="G26:G28"/>
    <mergeCell ref="H26:M28"/>
  </mergeCells>
  <pageMargins left="0.31496062992125984" right="0.31496062992125984" top="0.15748031496062992" bottom="0.15748031496062992" header="0" footer="0"/>
  <pageSetup paperSize="9" scale="81" fitToHeight="2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Normal="70" zoomScaleSheetLayoutView="100" workbookViewId="0">
      <selection activeCell="A16" sqref="A16:XFD16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8.285156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1.7109375" customWidth="1"/>
  </cols>
  <sheetData>
    <row r="1" spans="1:19" ht="17.25" customHeight="1">
      <c r="A1" s="158" t="s">
        <v>202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33"/>
      <c r="R1" s="33"/>
    </row>
    <row r="2" spans="1:19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33"/>
      <c r="R2" s="33"/>
    </row>
    <row r="3" spans="1:19" ht="18.75">
      <c r="A3" s="164" t="s">
        <v>203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33"/>
      <c r="R3" s="33"/>
      <c r="S3" s="33"/>
    </row>
    <row r="4" spans="1:19" ht="19.5" customHeight="1">
      <c r="A4" s="167" t="s">
        <v>206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33"/>
      <c r="R4" s="33"/>
    </row>
    <row r="5" spans="1:19" ht="15.75" customHeight="1">
      <c r="A5" s="47" t="s">
        <v>204</v>
      </c>
      <c r="B5" s="47" t="s">
        <v>205</v>
      </c>
      <c r="C5" s="111"/>
      <c r="D5" s="47" t="s">
        <v>86</v>
      </c>
      <c r="E5" s="111"/>
      <c r="F5" s="47"/>
      <c r="G5" s="48" t="s">
        <v>87</v>
      </c>
      <c r="H5" s="49">
        <v>1</v>
      </c>
      <c r="I5" s="50" t="s">
        <v>88</v>
      </c>
      <c r="J5" s="50"/>
      <c r="K5" s="50"/>
      <c r="L5" s="47" t="s">
        <v>89</v>
      </c>
      <c r="N5" s="51">
        <v>2880</v>
      </c>
      <c r="O5" s="51"/>
      <c r="P5" s="48" t="s">
        <v>90</v>
      </c>
      <c r="Q5" s="33"/>
      <c r="R5" s="33"/>
    </row>
    <row r="6" spans="1:19" ht="19.5" customHeight="1">
      <c r="A6" s="47"/>
      <c r="B6" s="47"/>
      <c r="C6" s="111"/>
      <c r="D6" s="111"/>
      <c r="E6" s="111"/>
      <c r="F6" s="111"/>
      <c r="G6" s="111"/>
      <c r="H6" s="47"/>
      <c r="I6" s="47"/>
      <c r="K6" s="111"/>
      <c r="L6" s="47" t="s">
        <v>91</v>
      </c>
      <c r="N6" s="87">
        <v>45</v>
      </c>
      <c r="O6" s="87"/>
      <c r="P6" s="48" t="s">
        <v>90</v>
      </c>
      <c r="Q6" s="33"/>
      <c r="R6" s="33"/>
    </row>
    <row r="7" spans="1:19" ht="21" customHeight="1">
      <c r="A7" s="37" t="s">
        <v>12</v>
      </c>
      <c r="B7" s="24">
        <f>M9</f>
        <v>7.279924768518518E-3</v>
      </c>
      <c r="C7" s="112"/>
      <c r="D7" s="112"/>
      <c r="E7" s="112"/>
      <c r="F7" s="112"/>
      <c r="G7" s="112"/>
      <c r="H7" s="112"/>
      <c r="I7" s="36"/>
      <c r="J7" s="36"/>
      <c r="K7" s="36"/>
      <c r="L7" s="110" t="s">
        <v>207</v>
      </c>
      <c r="M7" s="112"/>
      <c r="N7" s="36"/>
      <c r="O7" s="36"/>
      <c r="P7" s="36"/>
    </row>
    <row r="8" spans="1:19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  <c r="P8" s="53" t="s">
        <v>181</v>
      </c>
    </row>
    <row r="9" spans="1:19" s="67" customFormat="1" ht="15" customHeight="1">
      <c r="A9" s="59">
        <v>1</v>
      </c>
      <c r="B9" s="60">
        <v>7</v>
      </c>
      <c r="C9" s="61" t="s">
        <v>39</v>
      </c>
      <c r="D9" s="59">
        <v>1984</v>
      </c>
      <c r="E9" s="62" t="s">
        <v>107</v>
      </c>
      <c r="F9" s="68" t="s">
        <v>73</v>
      </c>
      <c r="G9" s="69" t="s">
        <v>72</v>
      </c>
      <c r="H9" s="42">
        <v>7.6630787037037032E-3</v>
      </c>
      <c r="I9" s="46">
        <f>H9-$H$9</f>
        <v>0</v>
      </c>
      <c r="J9" s="65">
        <f t="shared" ref="J9:J21" si="0">$N$5/(H9*24000)</f>
        <v>15.659502484556482</v>
      </c>
      <c r="K9" s="75">
        <v>1</v>
      </c>
      <c r="L9" s="65">
        <v>0.95</v>
      </c>
      <c r="M9" s="42">
        <f t="shared" ref="M9:M21" si="1">H9*L9</f>
        <v>7.279924768518518E-3</v>
      </c>
      <c r="N9" s="52">
        <f t="shared" ref="N9:N21" si="2">1000*(2*$B$7/M9-1)</f>
        <v>1000</v>
      </c>
      <c r="O9" s="74">
        <v>1</v>
      </c>
      <c r="P9" s="100"/>
    </row>
    <row r="10" spans="1:19" s="67" customFormat="1" ht="15" customHeight="1">
      <c r="A10" s="59">
        <v>2</v>
      </c>
      <c r="B10" s="60">
        <v>14</v>
      </c>
      <c r="C10" s="61" t="s">
        <v>3</v>
      </c>
      <c r="D10" s="59">
        <v>1966</v>
      </c>
      <c r="E10" s="62" t="s">
        <v>76</v>
      </c>
      <c r="F10" s="63" t="s">
        <v>93</v>
      </c>
      <c r="G10" s="64" t="s">
        <v>74</v>
      </c>
      <c r="H10" s="42">
        <v>8.461689814814816E-3</v>
      </c>
      <c r="I10" s="46">
        <f>H10-$H$9</f>
        <v>7.9861111111111278E-4</v>
      </c>
      <c r="J10" s="65">
        <f t="shared" si="0"/>
        <v>14.181564513261019</v>
      </c>
      <c r="K10" s="75">
        <v>6</v>
      </c>
      <c r="L10" s="65">
        <v>0.9</v>
      </c>
      <c r="M10" s="42">
        <f t="shared" si="1"/>
        <v>7.6155208333333344E-3</v>
      </c>
      <c r="N10" s="52">
        <f t="shared" si="2"/>
        <v>911.86523623022504</v>
      </c>
      <c r="O10" s="74">
        <v>2</v>
      </c>
      <c r="P10" s="74"/>
    </row>
    <row r="11" spans="1:19" s="67" customFormat="1" ht="15" customHeight="1">
      <c r="A11" s="59">
        <v>3</v>
      </c>
      <c r="B11" s="60">
        <v>107</v>
      </c>
      <c r="C11" s="61" t="s">
        <v>39</v>
      </c>
      <c r="D11" s="59">
        <v>1984</v>
      </c>
      <c r="E11" s="62" t="s">
        <v>107</v>
      </c>
      <c r="F11" s="68" t="s">
        <v>75</v>
      </c>
      <c r="G11" s="69" t="s">
        <v>72</v>
      </c>
      <c r="H11" s="42">
        <v>8.2109953703703702E-3</v>
      </c>
      <c r="I11" s="46">
        <f>H11-$H$9</f>
        <v>5.4791666666666704E-4</v>
      </c>
      <c r="J11" s="65">
        <f t="shared" si="0"/>
        <v>14.614549708921245</v>
      </c>
      <c r="K11" s="75" t="s">
        <v>129</v>
      </c>
      <c r="L11" s="65">
        <v>0.95</v>
      </c>
      <c r="M11" s="42">
        <f t="shared" si="1"/>
        <v>7.8004456018518509E-3</v>
      </c>
      <c r="N11" s="52">
        <f t="shared" si="2"/>
        <v>866.5407439775596</v>
      </c>
      <c r="O11" s="74" t="s">
        <v>129</v>
      </c>
      <c r="P11" s="100"/>
    </row>
    <row r="12" spans="1:19" s="67" customFormat="1" ht="15" customHeight="1">
      <c r="A12" s="59">
        <v>4</v>
      </c>
      <c r="B12" s="40">
        <v>8</v>
      </c>
      <c r="C12" s="41" t="s">
        <v>149</v>
      </c>
      <c r="D12" s="39">
        <v>1993</v>
      </c>
      <c r="E12" s="39"/>
      <c r="F12" s="68" t="s">
        <v>75</v>
      </c>
      <c r="G12" s="64" t="s">
        <v>77</v>
      </c>
      <c r="H12" s="42">
        <v>7.9768518518518513E-3</v>
      </c>
      <c r="I12" s="46">
        <f>H12-$H$9</f>
        <v>3.1377314814814809E-4</v>
      </c>
      <c r="J12" s="65">
        <f t="shared" si="0"/>
        <v>15.043528728961116</v>
      </c>
      <c r="K12" s="75">
        <v>2</v>
      </c>
      <c r="L12" s="65">
        <v>1</v>
      </c>
      <c r="M12" s="42">
        <f t="shared" si="1"/>
        <v>7.9768518518518513E-3</v>
      </c>
      <c r="N12" s="52">
        <f t="shared" si="2"/>
        <v>825.26262333139869</v>
      </c>
      <c r="O12" s="74">
        <v>3</v>
      </c>
      <c r="P12" s="108"/>
    </row>
    <row r="13" spans="1:19" s="67" customFormat="1" ht="15" customHeight="1">
      <c r="A13" s="59">
        <v>5</v>
      </c>
      <c r="B13" s="60">
        <v>19</v>
      </c>
      <c r="C13" s="61" t="s">
        <v>62</v>
      </c>
      <c r="D13" s="59">
        <v>2006</v>
      </c>
      <c r="E13" s="62"/>
      <c r="F13" s="68" t="s">
        <v>93</v>
      </c>
      <c r="G13" s="64" t="s">
        <v>74</v>
      </c>
      <c r="H13" s="42">
        <v>1.0025000000000001E-2</v>
      </c>
      <c r="I13" s="46">
        <f>H13-$H$11</f>
        <v>1.8140046296296307E-3</v>
      </c>
      <c r="J13" s="65">
        <f t="shared" si="0"/>
        <v>11.97007481296758</v>
      </c>
      <c r="K13" s="75">
        <v>8</v>
      </c>
      <c r="L13" s="65">
        <v>0.8</v>
      </c>
      <c r="M13" s="42">
        <f t="shared" si="1"/>
        <v>8.0200000000000011E-3</v>
      </c>
      <c r="N13" s="52">
        <f t="shared" si="2"/>
        <v>815.44258566546569</v>
      </c>
      <c r="O13" s="74">
        <v>4</v>
      </c>
      <c r="P13" s="100"/>
    </row>
    <row r="14" spans="1:19" s="67" customFormat="1" ht="15" customHeight="1">
      <c r="A14" s="59">
        <v>6</v>
      </c>
      <c r="B14" s="60">
        <v>838</v>
      </c>
      <c r="C14" s="61" t="s">
        <v>131</v>
      </c>
      <c r="D14" s="59">
        <v>1968</v>
      </c>
      <c r="E14" s="62"/>
      <c r="F14" s="68" t="s">
        <v>93</v>
      </c>
      <c r="G14" s="64" t="s">
        <v>74</v>
      </c>
      <c r="H14" s="42">
        <v>8.0964120370370374E-3</v>
      </c>
      <c r="I14" s="46">
        <f>H14-$H$9</f>
        <v>4.3333333333333418E-4</v>
      </c>
      <c r="J14" s="65">
        <f t="shared" si="0"/>
        <v>14.821380069475218</v>
      </c>
      <c r="K14" s="75">
        <v>3</v>
      </c>
      <c r="L14" s="65">
        <v>1</v>
      </c>
      <c r="M14" s="42">
        <f t="shared" si="1"/>
        <v>8.0964120370370374E-3</v>
      </c>
      <c r="N14" s="52">
        <f t="shared" si="2"/>
        <v>798.30886452332254</v>
      </c>
      <c r="O14" s="74">
        <v>5</v>
      </c>
      <c r="P14" s="108"/>
    </row>
    <row r="15" spans="1:19" s="67" customFormat="1" ht="15" customHeight="1">
      <c r="A15" s="59">
        <v>7</v>
      </c>
      <c r="B15" s="60">
        <v>16</v>
      </c>
      <c r="C15" s="61" t="s">
        <v>94</v>
      </c>
      <c r="D15" s="59">
        <v>1979</v>
      </c>
      <c r="E15" s="59"/>
      <c r="F15" s="68" t="s">
        <v>75</v>
      </c>
      <c r="G15" s="64" t="s">
        <v>77</v>
      </c>
      <c r="H15" s="42">
        <v>8.1224537037037029E-3</v>
      </c>
      <c r="I15" s="46">
        <f>H15-$H$9</f>
        <v>4.5937499999999971E-4</v>
      </c>
      <c r="J15" s="65">
        <f t="shared" si="0"/>
        <v>14.773860754082477</v>
      </c>
      <c r="K15" s="75">
        <v>4</v>
      </c>
      <c r="L15" s="65">
        <v>1</v>
      </c>
      <c r="M15" s="42">
        <f t="shared" si="1"/>
        <v>8.1224537037037029E-3</v>
      </c>
      <c r="N15" s="52">
        <f t="shared" si="2"/>
        <v>792.54324717147836</v>
      </c>
      <c r="O15" s="74">
        <v>6</v>
      </c>
      <c r="P15" s="74"/>
    </row>
    <row r="16" spans="1:19" s="67" customFormat="1" ht="15" customHeight="1">
      <c r="A16" s="59">
        <v>8</v>
      </c>
      <c r="B16" s="60">
        <v>11</v>
      </c>
      <c r="C16" s="61" t="s">
        <v>47</v>
      </c>
      <c r="D16" s="59">
        <v>1990</v>
      </c>
      <c r="E16" s="62"/>
      <c r="F16" s="68" t="s">
        <v>75</v>
      </c>
      <c r="G16" s="64" t="s">
        <v>74</v>
      </c>
      <c r="H16" s="42">
        <v>8.3684027777777784E-3</v>
      </c>
      <c r="I16" s="46">
        <f>H16-$H$9</f>
        <v>7.0532407407407523E-4</v>
      </c>
      <c r="J16" s="65">
        <f t="shared" si="0"/>
        <v>14.339653956267375</v>
      </c>
      <c r="K16" s="75">
        <v>5</v>
      </c>
      <c r="L16" s="65">
        <v>1</v>
      </c>
      <c r="M16" s="42">
        <f t="shared" si="1"/>
        <v>8.3684027777777784E-3</v>
      </c>
      <c r="N16" s="52">
        <f t="shared" si="2"/>
        <v>739.86003347025701</v>
      </c>
      <c r="O16" s="74">
        <v>7</v>
      </c>
      <c r="P16" s="100"/>
    </row>
    <row r="17" spans="1:16" s="67" customFormat="1" ht="15" customHeight="1">
      <c r="A17" s="59">
        <v>9</v>
      </c>
      <c r="B17" s="60">
        <v>9</v>
      </c>
      <c r="C17" s="89" t="s">
        <v>8</v>
      </c>
      <c r="D17" s="59">
        <v>1981</v>
      </c>
      <c r="E17" s="59" t="s">
        <v>71</v>
      </c>
      <c r="F17" s="68" t="s">
        <v>213</v>
      </c>
      <c r="G17" s="64" t="s">
        <v>74</v>
      </c>
      <c r="H17" s="42">
        <v>8.9074074074074073E-3</v>
      </c>
      <c r="I17" s="46">
        <f>H17-$H$9</f>
        <v>1.2443287037037041E-3</v>
      </c>
      <c r="J17" s="65">
        <f t="shared" si="0"/>
        <v>13.471933471933472</v>
      </c>
      <c r="K17" s="75">
        <v>7</v>
      </c>
      <c r="L17" s="65">
        <v>0.95</v>
      </c>
      <c r="M17" s="42">
        <f t="shared" si="1"/>
        <v>8.462037037037037E-3</v>
      </c>
      <c r="N17" s="52">
        <f t="shared" si="2"/>
        <v>720.6081081081079</v>
      </c>
      <c r="O17" s="74">
        <v>8</v>
      </c>
      <c r="P17" s="74"/>
    </row>
    <row r="18" spans="1:16" s="67" customFormat="1" ht="15" customHeight="1">
      <c r="A18" s="59">
        <v>10</v>
      </c>
      <c r="B18" s="40">
        <v>17</v>
      </c>
      <c r="C18" s="41" t="s">
        <v>61</v>
      </c>
      <c r="D18" s="39">
        <v>1990</v>
      </c>
      <c r="E18" s="39"/>
      <c r="F18" s="68" t="s">
        <v>75</v>
      </c>
      <c r="G18" s="64" t="s">
        <v>74</v>
      </c>
      <c r="H18" s="42">
        <v>1.0603472222222222E-2</v>
      </c>
      <c r="I18" s="46">
        <f>H18-$H$9</f>
        <v>2.9403935185185193E-3</v>
      </c>
      <c r="J18" s="65">
        <f t="shared" si="0"/>
        <v>11.317047612810269</v>
      </c>
      <c r="K18" s="75">
        <v>9</v>
      </c>
      <c r="L18" s="65">
        <v>0.95</v>
      </c>
      <c r="M18" s="42">
        <f t="shared" si="1"/>
        <v>1.0073298611111111E-2</v>
      </c>
      <c r="N18" s="52">
        <f t="shared" si="2"/>
        <v>445.39044250878669</v>
      </c>
      <c r="O18" s="74">
        <v>9</v>
      </c>
      <c r="P18" s="108"/>
    </row>
    <row r="19" spans="1:16" s="67" customFormat="1" ht="15" customHeight="1">
      <c r="A19" s="59">
        <v>11</v>
      </c>
      <c r="B19" s="60">
        <v>10</v>
      </c>
      <c r="C19" s="61" t="s">
        <v>53</v>
      </c>
      <c r="D19" s="59">
        <v>1972</v>
      </c>
      <c r="E19" s="62"/>
      <c r="F19" s="68" t="s">
        <v>101</v>
      </c>
      <c r="G19" s="64" t="s">
        <v>74</v>
      </c>
      <c r="H19" s="42">
        <v>1.1298032407407408E-2</v>
      </c>
      <c r="I19" s="46">
        <f>H19-$H$11</f>
        <v>3.0870370370370374E-3</v>
      </c>
      <c r="J19" s="65">
        <f t="shared" si="0"/>
        <v>10.621318444911131</v>
      </c>
      <c r="K19" s="75">
        <v>10</v>
      </c>
      <c r="L19" s="65">
        <v>0.95</v>
      </c>
      <c r="M19" s="42">
        <f t="shared" si="1"/>
        <v>1.0733130787037037E-2</v>
      </c>
      <c r="N19" s="52">
        <f t="shared" si="2"/>
        <v>356.53331967423043</v>
      </c>
      <c r="O19" s="74">
        <v>10</v>
      </c>
      <c r="P19" s="100"/>
    </row>
    <row r="20" spans="1:16" s="67" customFormat="1" ht="15" customHeight="1">
      <c r="A20" s="59">
        <v>12</v>
      </c>
      <c r="B20" s="60">
        <v>15</v>
      </c>
      <c r="C20" s="61" t="s">
        <v>214</v>
      </c>
      <c r="D20" s="59">
        <v>2008</v>
      </c>
      <c r="E20" s="62"/>
      <c r="F20" s="68" t="s">
        <v>75</v>
      </c>
      <c r="G20" s="64" t="s">
        <v>74</v>
      </c>
      <c r="H20" s="42">
        <v>1.4297337962962961E-2</v>
      </c>
      <c r="I20" s="46">
        <f>H20-$H$9</f>
        <v>6.6342592592592581E-3</v>
      </c>
      <c r="J20" s="65">
        <f t="shared" si="0"/>
        <v>8.3931708343789726</v>
      </c>
      <c r="K20" s="75">
        <v>12</v>
      </c>
      <c r="L20" s="65">
        <v>0.8</v>
      </c>
      <c r="M20" s="42">
        <f t="shared" si="1"/>
        <v>1.1437870370370369E-2</v>
      </c>
      <c r="N20" s="52">
        <f t="shared" si="2"/>
        <v>272.95108840838986</v>
      </c>
      <c r="O20" s="74">
        <v>11</v>
      </c>
      <c r="P20" s="108"/>
    </row>
    <row r="21" spans="1:16" s="67" customFormat="1" ht="15" customHeight="1">
      <c r="A21" s="59">
        <v>13</v>
      </c>
      <c r="B21" s="60">
        <v>18</v>
      </c>
      <c r="C21" s="61" t="s">
        <v>132</v>
      </c>
      <c r="D21" s="59">
        <v>1981</v>
      </c>
      <c r="E21" s="62"/>
      <c r="F21" s="68" t="s">
        <v>93</v>
      </c>
      <c r="G21" s="64" t="s">
        <v>112</v>
      </c>
      <c r="H21" s="42">
        <v>1.3434143518518521E-2</v>
      </c>
      <c r="I21" s="46">
        <f>H21-$H$9</f>
        <v>5.7710648148148174E-3</v>
      </c>
      <c r="J21" s="65">
        <f t="shared" si="0"/>
        <v>8.9324637506353852</v>
      </c>
      <c r="K21" s="75">
        <v>11</v>
      </c>
      <c r="L21" s="65">
        <v>0.95</v>
      </c>
      <c r="M21" s="42">
        <f t="shared" si="1"/>
        <v>1.2762436342592593E-2</v>
      </c>
      <c r="N21" s="52">
        <f t="shared" si="2"/>
        <v>140.83621231832223</v>
      </c>
      <c r="O21" s="74">
        <v>12</v>
      </c>
      <c r="P21" s="108"/>
    </row>
    <row r="22" spans="1:16" s="67" customFormat="1" ht="15" customHeight="1">
      <c r="A22" s="59">
        <v>14</v>
      </c>
      <c r="B22" s="60">
        <v>13</v>
      </c>
      <c r="C22" s="61" t="s">
        <v>102</v>
      </c>
      <c r="D22" s="59">
        <v>1982</v>
      </c>
      <c r="E22" s="62"/>
      <c r="F22" s="68" t="s">
        <v>75</v>
      </c>
      <c r="G22" s="64" t="s">
        <v>74</v>
      </c>
      <c r="H22" s="42" t="s">
        <v>105</v>
      </c>
      <c r="I22" s="46"/>
      <c r="J22" s="65"/>
      <c r="K22" s="75"/>
      <c r="L22" s="65">
        <v>0.95</v>
      </c>
      <c r="M22" s="42"/>
      <c r="N22" s="52"/>
      <c r="O22" s="74"/>
    </row>
    <row r="23" spans="1:16" s="67" customFormat="1" ht="15" customHeight="1">
      <c r="A23" s="59">
        <v>15</v>
      </c>
      <c r="B23" s="60">
        <v>20</v>
      </c>
      <c r="C23" s="61" t="s">
        <v>215</v>
      </c>
      <c r="D23" s="59">
        <v>2001</v>
      </c>
      <c r="E23" s="62"/>
      <c r="F23" s="68" t="s">
        <v>75</v>
      </c>
      <c r="G23" s="64" t="s">
        <v>77</v>
      </c>
      <c r="H23" s="42" t="s">
        <v>175</v>
      </c>
      <c r="I23" s="46"/>
      <c r="J23" s="65"/>
      <c r="K23" s="75"/>
      <c r="L23" s="65">
        <v>0.9</v>
      </c>
      <c r="M23" s="42"/>
      <c r="N23" s="52"/>
      <c r="O23" s="74"/>
      <c r="P23" s="108"/>
    </row>
    <row r="24" spans="1:16" s="67" customFormat="1" ht="15" customHeight="1">
      <c r="A24" s="59">
        <v>16</v>
      </c>
      <c r="B24" s="60">
        <v>12</v>
      </c>
      <c r="C24" s="61" t="s">
        <v>14</v>
      </c>
      <c r="D24" s="59">
        <v>2003</v>
      </c>
      <c r="E24" s="59" t="s">
        <v>71</v>
      </c>
      <c r="F24" s="68" t="s">
        <v>93</v>
      </c>
      <c r="G24" s="64" t="s">
        <v>74</v>
      </c>
      <c r="H24" s="42" t="s">
        <v>175</v>
      </c>
      <c r="I24" s="46"/>
      <c r="J24" s="65"/>
      <c r="K24" s="75"/>
      <c r="L24" s="65">
        <v>0.75</v>
      </c>
      <c r="M24" s="42"/>
      <c r="N24" s="52"/>
      <c r="O24" s="74"/>
      <c r="P24" s="74"/>
    </row>
    <row r="25" spans="1:16" s="67" customFormat="1" ht="15" customHeight="1">
      <c r="A25" s="59">
        <v>17</v>
      </c>
      <c r="B25" s="60">
        <v>969</v>
      </c>
      <c r="C25" s="61" t="s">
        <v>50</v>
      </c>
      <c r="D25" s="59">
        <v>1999</v>
      </c>
      <c r="E25" s="62"/>
      <c r="F25" s="68" t="s">
        <v>130</v>
      </c>
      <c r="G25" s="64" t="s">
        <v>74</v>
      </c>
      <c r="H25" s="42" t="s">
        <v>175</v>
      </c>
      <c r="I25" s="46"/>
      <c r="J25" s="65"/>
      <c r="K25" s="75"/>
      <c r="L25" s="65">
        <v>0.9</v>
      </c>
      <c r="M25" s="42"/>
      <c r="N25" s="52"/>
      <c r="O25" s="74"/>
      <c r="P25" s="74"/>
    </row>
    <row r="26" spans="1:16" s="67" customFormat="1" ht="15" customHeight="1">
      <c r="A26" s="59">
        <v>18</v>
      </c>
      <c r="B26" s="60">
        <v>710</v>
      </c>
      <c r="C26" s="61" t="s">
        <v>7</v>
      </c>
      <c r="D26" s="59">
        <v>1990</v>
      </c>
      <c r="E26" s="62" t="s">
        <v>80</v>
      </c>
      <c r="F26" s="68" t="s">
        <v>75</v>
      </c>
      <c r="G26" s="64" t="s">
        <v>77</v>
      </c>
      <c r="H26" s="42" t="s">
        <v>175</v>
      </c>
      <c r="I26" s="46"/>
      <c r="J26" s="65"/>
      <c r="K26" s="75"/>
      <c r="L26" s="65">
        <v>0.95</v>
      </c>
      <c r="M26" s="42"/>
      <c r="N26" s="52"/>
      <c r="O26" s="74"/>
      <c r="P26" s="108"/>
    </row>
    <row r="27" spans="1:16" ht="6.75" customHeight="1"/>
    <row r="28" spans="1:16">
      <c r="B28" s="30" t="s">
        <v>55</v>
      </c>
    </row>
    <row r="29" spans="1:16" ht="27" customHeight="1">
      <c r="A29" s="170" t="s">
        <v>56</v>
      </c>
      <c r="B29" s="171"/>
      <c r="C29" s="113" t="s">
        <v>57</v>
      </c>
      <c r="D29" s="54" t="s">
        <v>58</v>
      </c>
      <c r="E29" s="114" t="s">
        <v>92</v>
      </c>
      <c r="F29" s="54" t="s">
        <v>59</v>
      </c>
      <c r="G29" s="54" t="s">
        <v>116</v>
      </c>
      <c r="H29" s="195" t="s">
        <v>60</v>
      </c>
      <c r="I29" s="194"/>
      <c r="J29" s="194"/>
      <c r="K29" s="194"/>
      <c r="L29" s="194"/>
      <c r="M29" s="194"/>
    </row>
    <row r="30" spans="1:16" ht="15" customHeight="1">
      <c r="A30" s="172">
        <v>42889</v>
      </c>
      <c r="B30" s="173"/>
      <c r="C30" s="55" t="s">
        <v>208</v>
      </c>
      <c r="D30" s="178" t="s">
        <v>157</v>
      </c>
      <c r="E30" s="180"/>
      <c r="F30" s="180" t="s">
        <v>159</v>
      </c>
      <c r="G30" s="180" t="s">
        <v>209</v>
      </c>
      <c r="H30" s="178" t="s">
        <v>210</v>
      </c>
      <c r="I30" s="194"/>
      <c r="J30" s="194"/>
      <c r="K30" s="194"/>
      <c r="L30" s="194"/>
      <c r="M30" s="194"/>
    </row>
    <row r="31" spans="1:16" ht="15" customHeight="1">
      <c r="A31" s="174"/>
      <c r="B31" s="175"/>
      <c r="C31" s="55" t="s">
        <v>211</v>
      </c>
      <c r="D31" s="179"/>
      <c r="E31" s="181"/>
      <c r="F31" s="183"/>
      <c r="G31" s="183"/>
      <c r="H31" s="194"/>
      <c r="I31" s="194"/>
      <c r="J31" s="194"/>
      <c r="K31" s="194"/>
      <c r="L31" s="194"/>
      <c r="M31" s="194"/>
    </row>
    <row r="32" spans="1:16" ht="15" customHeight="1">
      <c r="A32" s="176"/>
      <c r="B32" s="177"/>
      <c r="C32" s="55" t="s">
        <v>212</v>
      </c>
      <c r="D32" s="179"/>
      <c r="E32" s="182"/>
      <c r="F32" s="184"/>
      <c r="G32" s="184"/>
      <c r="H32" s="194"/>
      <c r="I32" s="194"/>
      <c r="J32" s="194"/>
      <c r="K32" s="194"/>
      <c r="L32" s="194"/>
      <c r="M32" s="194"/>
    </row>
    <row r="33" spans="1:12" ht="16.5" customHeight="1">
      <c r="I33" s="36"/>
      <c r="J33" s="36"/>
      <c r="K33" s="36"/>
      <c r="L33" s="36"/>
    </row>
    <row r="34" spans="1:12" ht="39.75" customHeight="1">
      <c r="A34" s="156" t="s">
        <v>219</v>
      </c>
      <c r="B34" s="155"/>
      <c r="C34" s="155"/>
      <c r="D34" s="155"/>
      <c r="E34" s="155"/>
      <c r="F34" s="155"/>
      <c r="G34" s="155"/>
      <c r="H34" s="112"/>
      <c r="I34" s="90"/>
      <c r="J34" s="36"/>
      <c r="K34" s="36"/>
      <c r="L34" s="36"/>
    </row>
    <row r="35" spans="1:12">
      <c r="A35" s="36"/>
      <c r="B35" s="36"/>
      <c r="C35" s="36"/>
      <c r="D35" s="36"/>
      <c r="E35" s="36"/>
      <c r="F35" s="36"/>
      <c r="G35" s="36"/>
      <c r="H35" s="36"/>
      <c r="J35" s="36"/>
      <c r="K35" s="36"/>
      <c r="L35" s="36"/>
    </row>
    <row r="36" spans="1:12">
      <c r="A36" s="36"/>
      <c r="B36" s="36"/>
      <c r="C36" s="36"/>
      <c r="D36" s="36"/>
      <c r="E36" s="36"/>
      <c r="F36" s="36"/>
      <c r="G36" s="36"/>
      <c r="H36" s="36"/>
      <c r="J36" s="36"/>
      <c r="K36" s="36"/>
      <c r="L36" s="36"/>
    </row>
    <row r="37" spans="1:12" ht="35.25" customHeight="1">
      <c r="A37" s="156"/>
      <c r="B37" s="157"/>
      <c r="C37" s="157"/>
      <c r="D37" s="157"/>
      <c r="E37" s="157"/>
      <c r="F37" s="157"/>
      <c r="G37" s="157"/>
      <c r="H37" s="157"/>
    </row>
  </sheetData>
  <autoFilter ref="A8:P8">
    <filterColumn colId="14"/>
    <sortState ref="A9:P26">
      <sortCondition ref="M8"/>
    </sortState>
  </autoFilter>
  <mergeCells count="14">
    <mergeCell ref="A1:P1"/>
    <mergeCell ref="A2:P2"/>
    <mergeCell ref="A3:P3"/>
    <mergeCell ref="A4:P4"/>
    <mergeCell ref="A29:B29"/>
    <mergeCell ref="H29:M29"/>
    <mergeCell ref="A34:G34"/>
    <mergeCell ref="A37:H37"/>
    <mergeCell ref="A30:B32"/>
    <mergeCell ref="D30:D32"/>
    <mergeCell ref="E30:E32"/>
    <mergeCell ref="F30:F32"/>
    <mergeCell ref="G30:G32"/>
    <mergeCell ref="H30:M32"/>
  </mergeCells>
  <pageMargins left="0.31496062992125984" right="0.31496062992125984" top="0.15748031496062992" bottom="0.15748031496062992" header="0" footer="0"/>
  <pageSetup paperSize="9" scale="81" fitToHeight="2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view="pageBreakPreview" zoomScaleNormal="70" zoomScaleSheetLayoutView="100" workbookViewId="0">
      <selection activeCell="C17" sqref="C17"/>
    </sheetView>
  </sheetViews>
  <sheetFormatPr defaultRowHeight="15"/>
  <cols>
    <col min="1" max="1" width="6" customWidth="1"/>
    <col min="2" max="2" width="7.5703125" customWidth="1"/>
    <col min="3" max="3" width="25.42578125" customWidth="1"/>
    <col min="4" max="4" width="8.28515625" customWidth="1"/>
    <col min="5" max="5" width="6" customWidth="1"/>
    <col min="6" max="6" width="11.5703125" customWidth="1"/>
    <col min="7" max="7" width="21" customWidth="1"/>
    <col min="8" max="8" width="11.42578125" customWidth="1"/>
    <col min="9" max="9" width="10.140625" bestFit="1" customWidth="1"/>
    <col min="10" max="10" width="7.5703125" customWidth="1"/>
    <col min="11" max="11" width="8.28515625" customWidth="1"/>
    <col min="12" max="12" width="7.7109375" customWidth="1"/>
    <col min="13" max="13" width="13.28515625" customWidth="1"/>
    <col min="14" max="14" width="9.28515625" bestFit="1" customWidth="1"/>
    <col min="15" max="15" width="9.28515625" customWidth="1"/>
    <col min="16" max="16" width="11.7109375" customWidth="1"/>
  </cols>
  <sheetData>
    <row r="1" spans="1:19" ht="17.25" customHeight="1">
      <c r="A1" s="158" t="s">
        <v>216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  <c r="Q1" s="33"/>
      <c r="R1" s="33"/>
    </row>
    <row r="2" spans="1:19" ht="18" customHeight="1">
      <c r="A2" s="161" t="s">
        <v>34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  <c r="Q2" s="33"/>
      <c r="R2" s="33"/>
    </row>
    <row r="3" spans="1:19" ht="18.75">
      <c r="A3" s="164" t="s">
        <v>203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33"/>
      <c r="R3" s="33"/>
      <c r="S3" s="33"/>
    </row>
    <row r="4" spans="1:19" ht="19.5" customHeight="1">
      <c r="A4" s="167" t="s">
        <v>206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33"/>
      <c r="R4" s="33"/>
    </row>
    <row r="5" spans="1:19" ht="15.75" customHeight="1">
      <c r="A5" s="47" t="s">
        <v>217</v>
      </c>
      <c r="B5" s="47" t="s">
        <v>218</v>
      </c>
      <c r="C5" s="111"/>
      <c r="D5" s="47" t="s">
        <v>86</v>
      </c>
      <c r="E5" s="111"/>
      <c r="F5" s="47"/>
      <c r="G5" s="48" t="s">
        <v>87</v>
      </c>
      <c r="H5" s="49">
        <v>1</v>
      </c>
      <c r="I5" s="50" t="s">
        <v>88</v>
      </c>
      <c r="J5" s="50"/>
      <c r="K5" s="50"/>
      <c r="L5" s="47" t="s">
        <v>89</v>
      </c>
      <c r="N5" s="51">
        <v>2880</v>
      </c>
      <c r="O5" s="51"/>
      <c r="P5" s="48" t="s">
        <v>90</v>
      </c>
      <c r="Q5" s="33"/>
      <c r="R5" s="33"/>
    </row>
    <row r="6" spans="1:19" ht="19.5" customHeight="1">
      <c r="A6" s="47"/>
      <c r="B6" s="47"/>
      <c r="C6" s="111"/>
      <c r="D6" s="111"/>
      <c r="E6" s="111"/>
      <c r="F6" s="111"/>
      <c r="G6" s="111"/>
      <c r="H6" s="47"/>
      <c r="I6" s="47"/>
      <c r="K6" s="111"/>
      <c r="L6" s="47" t="s">
        <v>91</v>
      </c>
      <c r="N6" s="87">
        <v>45</v>
      </c>
      <c r="O6" s="87"/>
      <c r="P6" s="48" t="s">
        <v>90</v>
      </c>
      <c r="Q6" s="33"/>
      <c r="R6" s="33"/>
    </row>
    <row r="7" spans="1:19" ht="21" customHeight="1">
      <c r="A7" s="37" t="s">
        <v>12</v>
      </c>
      <c r="B7" s="24">
        <f>M9</f>
        <v>4.9657291666666669E-3</v>
      </c>
      <c r="C7" s="112"/>
      <c r="D7" s="112"/>
      <c r="E7" s="112"/>
      <c r="F7" s="112"/>
      <c r="G7" s="112"/>
      <c r="H7" s="112"/>
      <c r="I7" s="36"/>
      <c r="J7" s="36"/>
      <c r="K7" s="36"/>
      <c r="L7" s="110" t="s">
        <v>207</v>
      </c>
      <c r="M7" s="112"/>
      <c r="N7" s="36"/>
      <c r="O7" s="36"/>
      <c r="P7" s="36"/>
    </row>
    <row r="8" spans="1:19" ht="42.75" customHeight="1">
      <c r="A8" s="31" t="s">
        <v>63</v>
      </c>
      <c r="B8" s="31" t="s">
        <v>64</v>
      </c>
      <c r="C8" s="31" t="s">
        <v>65</v>
      </c>
      <c r="D8" s="31" t="s">
        <v>66</v>
      </c>
      <c r="E8" s="31" t="s">
        <v>67</v>
      </c>
      <c r="F8" s="31" t="s">
        <v>68</v>
      </c>
      <c r="G8" s="31" t="s">
        <v>69</v>
      </c>
      <c r="H8" s="31" t="s">
        <v>70</v>
      </c>
      <c r="I8" s="32" t="s">
        <v>82</v>
      </c>
      <c r="J8" s="31" t="s">
        <v>83</v>
      </c>
      <c r="K8" s="76" t="s">
        <v>85</v>
      </c>
      <c r="L8" s="34" t="s">
        <v>10</v>
      </c>
      <c r="M8" s="53" t="s">
        <v>18</v>
      </c>
      <c r="N8" s="53" t="s">
        <v>9</v>
      </c>
      <c r="O8" s="35" t="s">
        <v>84</v>
      </c>
      <c r="P8" s="53" t="s">
        <v>181</v>
      </c>
    </row>
    <row r="9" spans="1:19" s="67" customFormat="1" ht="15" customHeight="1">
      <c r="A9" s="59">
        <v>1</v>
      </c>
      <c r="B9" s="60">
        <v>66</v>
      </c>
      <c r="C9" s="61" t="s">
        <v>3</v>
      </c>
      <c r="D9" s="59">
        <v>1966</v>
      </c>
      <c r="E9" s="62" t="s">
        <v>76</v>
      </c>
      <c r="F9" s="63" t="s">
        <v>93</v>
      </c>
      <c r="G9" s="64" t="s">
        <v>74</v>
      </c>
      <c r="H9" s="42">
        <v>5.5174768518518524E-3</v>
      </c>
      <c r="I9" s="46">
        <f t="shared" ref="I9:I15" si="0">H9-$H$9</f>
        <v>0</v>
      </c>
      <c r="J9" s="65">
        <f t="shared" ref="J9:J15" si="1">$N$5/(H9*24000)</f>
        <v>21.749071762706887</v>
      </c>
      <c r="K9" s="75">
        <v>1</v>
      </c>
      <c r="L9" s="65">
        <v>0.9</v>
      </c>
      <c r="M9" s="42">
        <f t="shared" ref="M9:M15" si="2">H9*L9</f>
        <v>4.9657291666666669E-3</v>
      </c>
      <c r="N9" s="52">
        <f t="shared" ref="N9:N15" si="3">1000*(2*$B$7/M9-1)</f>
        <v>1000</v>
      </c>
      <c r="O9" s="74">
        <v>1</v>
      </c>
      <c r="P9" s="74"/>
    </row>
    <row r="10" spans="1:19" s="67" customFormat="1" ht="15" customHeight="1">
      <c r="A10" s="59">
        <v>2</v>
      </c>
      <c r="B10" s="60">
        <v>924</v>
      </c>
      <c r="C10" s="61" t="s">
        <v>13</v>
      </c>
      <c r="D10" s="59">
        <v>1988</v>
      </c>
      <c r="E10" s="62"/>
      <c r="F10" s="63" t="s">
        <v>93</v>
      </c>
      <c r="G10" s="64" t="s">
        <v>74</v>
      </c>
      <c r="H10" s="42">
        <v>6.2526620370370366E-3</v>
      </c>
      <c r="I10" s="46">
        <f t="shared" si="0"/>
        <v>7.3518518518518421E-4</v>
      </c>
      <c r="J10" s="65">
        <f t="shared" si="1"/>
        <v>19.191825703866876</v>
      </c>
      <c r="K10" s="75">
        <v>2</v>
      </c>
      <c r="L10" s="65">
        <v>1</v>
      </c>
      <c r="M10" s="42">
        <f t="shared" si="2"/>
        <v>6.2526620370370366E-3</v>
      </c>
      <c r="N10" s="52">
        <f t="shared" si="3"/>
        <v>588.3568109879127</v>
      </c>
      <c r="O10" s="74">
        <v>2</v>
      </c>
    </row>
    <row r="11" spans="1:19" s="67" customFormat="1" ht="15" customHeight="1">
      <c r="A11" s="59">
        <v>3</v>
      </c>
      <c r="B11" s="60">
        <v>2</v>
      </c>
      <c r="C11" s="61" t="s">
        <v>94</v>
      </c>
      <c r="D11" s="59">
        <v>1979</v>
      </c>
      <c r="E11" s="59"/>
      <c r="F11" s="68" t="s">
        <v>75</v>
      </c>
      <c r="G11" s="64" t="s">
        <v>77</v>
      </c>
      <c r="H11" s="42">
        <v>6.8353009259259252E-3</v>
      </c>
      <c r="I11" s="46">
        <f t="shared" si="0"/>
        <v>1.3178240740740728E-3</v>
      </c>
      <c r="J11" s="65">
        <f t="shared" si="1"/>
        <v>17.555920551331766</v>
      </c>
      <c r="K11" s="75">
        <v>3</v>
      </c>
      <c r="L11" s="65">
        <v>1</v>
      </c>
      <c r="M11" s="42">
        <f t="shared" si="2"/>
        <v>6.8353009259259252E-3</v>
      </c>
      <c r="N11" s="52">
        <f t="shared" si="3"/>
        <v>452.96577882384838</v>
      </c>
      <c r="O11" s="74">
        <v>3</v>
      </c>
      <c r="P11" s="74"/>
    </row>
    <row r="12" spans="1:19" s="67" customFormat="1" ht="15" customHeight="1">
      <c r="A12" s="59">
        <v>4</v>
      </c>
      <c r="B12" s="40">
        <v>1</v>
      </c>
      <c r="C12" s="41" t="s">
        <v>61</v>
      </c>
      <c r="D12" s="39">
        <v>1990</v>
      </c>
      <c r="E12" s="39"/>
      <c r="F12" s="68" t="s">
        <v>75</v>
      </c>
      <c r="G12" s="64" t="s">
        <v>74</v>
      </c>
      <c r="H12" s="42">
        <v>7.4377314814814818E-3</v>
      </c>
      <c r="I12" s="46">
        <f t="shared" si="0"/>
        <v>1.9202546296296294E-3</v>
      </c>
      <c r="J12" s="65">
        <f t="shared" si="1"/>
        <v>16.133951635492203</v>
      </c>
      <c r="K12" s="75">
        <v>4</v>
      </c>
      <c r="L12" s="65">
        <v>0.95</v>
      </c>
      <c r="M12" s="42">
        <f t="shared" si="2"/>
        <v>7.065844907407407E-3</v>
      </c>
      <c r="N12" s="52">
        <f t="shared" si="3"/>
        <v>405.55849491145636</v>
      </c>
      <c r="O12" s="74">
        <v>4</v>
      </c>
      <c r="P12" s="108"/>
    </row>
    <row r="13" spans="1:19" s="67" customFormat="1" ht="15" customHeight="1">
      <c r="A13" s="59">
        <v>5</v>
      </c>
      <c r="B13" s="60">
        <v>263</v>
      </c>
      <c r="C13" s="61" t="s">
        <v>8</v>
      </c>
      <c r="D13" s="59">
        <v>1981</v>
      </c>
      <c r="E13" s="59" t="s">
        <v>71</v>
      </c>
      <c r="F13" s="68" t="s">
        <v>73</v>
      </c>
      <c r="G13" s="64" t="s">
        <v>74</v>
      </c>
      <c r="H13" s="42">
        <v>8.2668981481481482E-3</v>
      </c>
      <c r="I13" s="46">
        <f t="shared" si="0"/>
        <v>2.7494212962962958E-3</v>
      </c>
      <c r="J13" s="65">
        <f t="shared" si="1"/>
        <v>14.515722566012375</v>
      </c>
      <c r="K13" s="75">
        <v>5</v>
      </c>
      <c r="L13" s="65">
        <v>0.95</v>
      </c>
      <c r="M13" s="42">
        <f t="shared" si="2"/>
        <v>7.8535532407407408E-3</v>
      </c>
      <c r="N13" s="52">
        <f t="shared" si="3"/>
        <v>264.58152493489774</v>
      </c>
      <c r="O13" s="74">
        <v>5</v>
      </c>
      <c r="P13" s="120"/>
    </row>
    <row r="14" spans="1:19" s="67" customFormat="1" ht="15" customHeight="1">
      <c r="A14" s="59">
        <v>6</v>
      </c>
      <c r="B14" s="60">
        <v>3103</v>
      </c>
      <c r="C14" s="89" t="s">
        <v>46</v>
      </c>
      <c r="D14" s="59">
        <v>1987</v>
      </c>
      <c r="E14" s="59" t="s">
        <v>80</v>
      </c>
      <c r="F14" s="68" t="s">
        <v>220</v>
      </c>
      <c r="G14" s="64" t="s">
        <v>74</v>
      </c>
      <c r="H14" s="42">
        <v>8.2906249999999994E-3</v>
      </c>
      <c r="I14" s="46">
        <f t="shared" si="0"/>
        <v>2.773148148148147E-3</v>
      </c>
      <c r="J14" s="65">
        <f t="shared" si="1"/>
        <v>14.474180173388618</v>
      </c>
      <c r="K14" s="75">
        <v>6</v>
      </c>
      <c r="L14" s="65">
        <v>0.95</v>
      </c>
      <c r="M14" s="42">
        <f t="shared" si="2"/>
        <v>7.8760937499999985E-3</v>
      </c>
      <c r="N14" s="52">
        <f t="shared" si="3"/>
        <v>260.96243246639062</v>
      </c>
      <c r="O14" s="74">
        <v>6</v>
      </c>
      <c r="P14" s="108"/>
    </row>
    <row r="15" spans="1:19" s="67" customFormat="1" ht="15" customHeight="1">
      <c r="A15" s="59">
        <v>7</v>
      </c>
      <c r="B15" s="60">
        <v>6</v>
      </c>
      <c r="C15" s="61" t="s">
        <v>103</v>
      </c>
      <c r="D15" s="59">
        <v>1988</v>
      </c>
      <c r="E15" s="62"/>
      <c r="F15" s="68" t="s">
        <v>75</v>
      </c>
      <c r="G15" s="64" t="s">
        <v>77</v>
      </c>
      <c r="H15" s="42">
        <v>8.9722222222222217E-3</v>
      </c>
      <c r="I15" s="46">
        <f t="shared" si="0"/>
        <v>3.4547453703703693E-3</v>
      </c>
      <c r="J15" s="65">
        <f t="shared" si="1"/>
        <v>13.374613003095977</v>
      </c>
      <c r="K15" s="75">
        <v>7</v>
      </c>
      <c r="L15" s="65">
        <v>0.95</v>
      </c>
      <c r="M15" s="42">
        <f t="shared" si="2"/>
        <v>8.5236111111111103E-3</v>
      </c>
      <c r="N15" s="52">
        <f t="shared" si="3"/>
        <v>165.1702786377711</v>
      </c>
      <c r="O15" s="74">
        <v>7</v>
      </c>
      <c r="P15" s="74"/>
    </row>
    <row r="16" spans="1:19" s="67" customFormat="1" ht="15" customHeight="1">
      <c r="A16" s="59">
        <v>8</v>
      </c>
      <c r="B16" s="40">
        <v>7777</v>
      </c>
      <c r="C16" s="41" t="s">
        <v>16</v>
      </c>
      <c r="D16" s="39">
        <v>1992</v>
      </c>
      <c r="E16" s="39" t="s">
        <v>80</v>
      </c>
      <c r="F16" s="68" t="s">
        <v>93</v>
      </c>
      <c r="G16" s="43" t="s">
        <v>74</v>
      </c>
      <c r="H16" s="42" t="s">
        <v>164</v>
      </c>
      <c r="I16" s="46"/>
      <c r="J16" s="65"/>
      <c r="K16" s="75"/>
      <c r="L16" s="65">
        <v>0.95</v>
      </c>
      <c r="M16" s="42"/>
      <c r="N16" s="52"/>
      <c r="O16" s="74"/>
      <c r="P16" s="100" t="s">
        <v>189</v>
      </c>
    </row>
    <row r="17" spans="1:16" s="67" customFormat="1" ht="15" customHeight="1">
      <c r="A17" s="59">
        <v>9</v>
      </c>
      <c r="B17" s="60">
        <v>4</v>
      </c>
      <c r="C17" s="61" t="s">
        <v>39</v>
      </c>
      <c r="D17" s="59">
        <v>1984</v>
      </c>
      <c r="E17" s="62" t="s">
        <v>107</v>
      </c>
      <c r="F17" s="68" t="s">
        <v>73</v>
      </c>
      <c r="G17" s="69" t="s">
        <v>72</v>
      </c>
      <c r="H17" s="42" t="s">
        <v>175</v>
      </c>
      <c r="I17" s="46"/>
      <c r="J17" s="65"/>
      <c r="K17" s="75"/>
      <c r="L17" s="65">
        <v>0.95</v>
      </c>
      <c r="M17" s="42"/>
      <c r="N17" s="52"/>
      <c r="O17" s="74"/>
      <c r="P17" s="100"/>
    </row>
    <row r="18" spans="1:16" s="67" customFormat="1" ht="15" customHeight="1">
      <c r="A18" s="59">
        <v>10</v>
      </c>
      <c r="B18" s="60">
        <v>5</v>
      </c>
      <c r="C18" s="61" t="s">
        <v>221</v>
      </c>
      <c r="D18" s="59">
        <v>1984</v>
      </c>
      <c r="E18" s="62"/>
      <c r="F18" s="68" t="s">
        <v>75</v>
      </c>
      <c r="G18" s="64" t="s">
        <v>74</v>
      </c>
      <c r="H18" s="42" t="s">
        <v>175</v>
      </c>
      <c r="I18" s="46"/>
      <c r="J18" s="65"/>
      <c r="K18" s="75"/>
      <c r="L18" s="65">
        <v>0.95</v>
      </c>
      <c r="M18" s="42"/>
      <c r="N18" s="52"/>
      <c r="O18" s="74"/>
    </row>
    <row r="19" spans="1:16" s="67" customFormat="1" ht="15" customHeight="1">
      <c r="A19" s="59">
        <v>11</v>
      </c>
      <c r="B19" s="60">
        <v>3</v>
      </c>
      <c r="C19" s="61" t="s">
        <v>14</v>
      </c>
      <c r="D19" s="59">
        <v>2003</v>
      </c>
      <c r="E19" s="59" t="s">
        <v>71</v>
      </c>
      <c r="F19" s="68" t="s">
        <v>93</v>
      </c>
      <c r="G19" s="64" t="s">
        <v>74</v>
      </c>
      <c r="H19" s="42" t="s">
        <v>175</v>
      </c>
      <c r="I19" s="46"/>
      <c r="J19" s="65"/>
      <c r="K19" s="75"/>
      <c r="L19" s="65">
        <v>0.75</v>
      </c>
      <c r="M19" s="42"/>
      <c r="N19" s="52"/>
      <c r="O19" s="74"/>
      <c r="P19" s="74"/>
    </row>
    <row r="20" spans="1:16" ht="6.75" customHeight="1"/>
    <row r="21" spans="1:16">
      <c r="B21" s="30" t="s">
        <v>55</v>
      </c>
    </row>
    <row r="22" spans="1:16" ht="27" customHeight="1">
      <c r="A22" s="170" t="s">
        <v>56</v>
      </c>
      <c r="B22" s="171"/>
      <c r="C22" s="113" t="s">
        <v>57</v>
      </c>
      <c r="D22" s="54" t="s">
        <v>58</v>
      </c>
      <c r="E22" s="114" t="s">
        <v>92</v>
      </c>
      <c r="F22" s="54" t="s">
        <v>59</v>
      </c>
      <c r="G22" s="54" t="s">
        <v>116</v>
      </c>
      <c r="H22" s="195" t="s">
        <v>60</v>
      </c>
      <c r="I22" s="194"/>
      <c r="J22" s="194"/>
      <c r="K22" s="194"/>
      <c r="L22" s="194"/>
      <c r="M22" s="194"/>
    </row>
    <row r="23" spans="1:16" ht="15" customHeight="1">
      <c r="A23" s="172">
        <v>42889</v>
      </c>
      <c r="B23" s="173"/>
      <c r="C23" s="55" t="s">
        <v>208</v>
      </c>
      <c r="D23" s="178" t="s">
        <v>157</v>
      </c>
      <c r="E23" s="180"/>
      <c r="F23" s="180" t="s">
        <v>159</v>
      </c>
      <c r="G23" s="180" t="s">
        <v>209</v>
      </c>
      <c r="H23" s="178" t="s">
        <v>210</v>
      </c>
      <c r="I23" s="194"/>
      <c r="J23" s="194"/>
      <c r="K23" s="194"/>
      <c r="L23" s="194"/>
      <c r="M23" s="194"/>
    </row>
    <row r="24" spans="1:16" ht="15" customHeight="1">
      <c r="A24" s="174"/>
      <c r="B24" s="175"/>
      <c r="C24" s="55" t="s">
        <v>211</v>
      </c>
      <c r="D24" s="179"/>
      <c r="E24" s="181"/>
      <c r="F24" s="183"/>
      <c r="G24" s="183"/>
      <c r="H24" s="194"/>
      <c r="I24" s="194"/>
      <c r="J24" s="194"/>
      <c r="K24" s="194"/>
      <c r="L24" s="194"/>
      <c r="M24" s="194"/>
    </row>
    <row r="25" spans="1:16" ht="15" customHeight="1">
      <c r="A25" s="176"/>
      <c r="B25" s="177"/>
      <c r="C25" s="55" t="s">
        <v>212</v>
      </c>
      <c r="D25" s="179"/>
      <c r="E25" s="182"/>
      <c r="F25" s="184"/>
      <c r="G25" s="184"/>
      <c r="H25" s="194"/>
      <c r="I25" s="194"/>
      <c r="J25" s="194"/>
      <c r="K25" s="194"/>
      <c r="L25" s="194"/>
      <c r="M25" s="194"/>
    </row>
    <row r="26" spans="1:16" ht="16.5" customHeight="1">
      <c r="I26" s="36"/>
      <c r="J26" s="36"/>
      <c r="K26" s="36"/>
      <c r="L26" s="36"/>
    </row>
    <row r="27" spans="1:16" ht="39.75" customHeight="1">
      <c r="A27" s="156" t="s">
        <v>219</v>
      </c>
      <c r="B27" s="155"/>
      <c r="C27" s="155"/>
      <c r="D27" s="155"/>
      <c r="E27" s="155"/>
      <c r="F27" s="155"/>
      <c r="G27" s="155"/>
      <c r="H27" s="112"/>
      <c r="I27" s="90"/>
      <c r="J27" s="36"/>
      <c r="K27" s="36"/>
      <c r="L27" s="36"/>
    </row>
    <row r="28" spans="1:16">
      <c r="A28" s="36"/>
      <c r="B28" s="36"/>
      <c r="C28" s="36"/>
      <c r="D28" s="36"/>
      <c r="E28" s="36"/>
      <c r="F28" s="36"/>
      <c r="G28" s="36"/>
      <c r="H28" s="36"/>
      <c r="J28" s="36"/>
      <c r="K28" s="36"/>
      <c r="L28" s="36"/>
    </row>
    <row r="29" spans="1:16">
      <c r="A29" s="36"/>
      <c r="B29" s="36"/>
      <c r="C29" s="36"/>
      <c r="D29" s="36"/>
      <c r="E29" s="36"/>
      <c r="F29" s="36"/>
      <c r="G29" s="36"/>
      <c r="H29" s="36"/>
      <c r="J29" s="36"/>
      <c r="K29" s="36"/>
      <c r="L29" s="36"/>
    </row>
    <row r="30" spans="1:16" ht="35.25" customHeight="1">
      <c r="A30" s="156"/>
      <c r="B30" s="157"/>
      <c r="C30" s="157"/>
      <c r="D30" s="157"/>
      <c r="E30" s="157"/>
      <c r="F30" s="157"/>
      <c r="G30" s="157"/>
      <c r="H30" s="157"/>
    </row>
  </sheetData>
  <autoFilter ref="A8:P8">
    <filterColumn colId="14"/>
    <sortState ref="A9:P19">
      <sortCondition ref="M8"/>
    </sortState>
  </autoFilter>
  <mergeCells count="14">
    <mergeCell ref="A1:P1"/>
    <mergeCell ref="A2:P2"/>
    <mergeCell ref="A3:P3"/>
    <mergeCell ref="A4:P4"/>
    <mergeCell ref="A22:B22"/>
    <mergeCell ref="H22:M22"/>
    <mergeCell ref="A27:G27"/>
    <mergeCell ref="A30:H30"/>
    <mergeCell ref="A23:B25"/>
    <mergeCell ref="D23:D25"/>
    <mergeCell ref="E23:E25"/>
    <mergeCell ref="F23:F25"/>
    <mergeCell ref="G23:G25"/>
    <mergeCell ref="H23:M25"/>
  </mergeCells>
  <pageMargins left="0.31496062992125984" right="0.31496062992125984" top="0.15748031496062992" bottom="0.15748031496062992" header="0" footer="0"/>
  <pageSetup paperSize="9" scale="81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2017_КУБОК СП</vt:lpstr>
      <vt:lpstr>1 эт_07.01.2017</vt:lpstr>
      <vt:lpstr>2 эт_28.01.2017</vt:lpstr>
      <vt:lpstr>3 эт_03.03.2017</vt:lpstr>
      <vt:lpstr>4 эт_01.04.2017</vt:lpstr>
      <vt:lpstr>5 эт_15.04.2017</vt:lpstr>
      <vt:lpstr>6 эт_06.05.2017</vt:lpstr>
      <vt:lpstr>7 эт_03.06.2017</vt:lpstr>
      <vt:lpstr>8 эт_03.06.2017</vt:lpstr>
      <vt:lpstr>9 эт_08.07.2017</vt:lpstr>
      <vt:lpstr>10 эт_08.07.2017</vt:lpstr>
      <vt:lpstr>11 эт_04.08.2017</vt:lpstr>
      <vt:lpstr>12 эт_04.08.2017</vt:lpstr>
      <vt:lpstr>13 эт_29.10.2017</vt:lpstr>
      <vt:lpstr>14 эт_29.10.2017</vt:lpstr>
      <vt:lpstr>15 эт_09.12.2017</vt:lpstr>
      <vt:lpstr>'1 эт_07.01.2017'!Область_печати</vt:lpstr>
      <vt:lpstr>'10 эт_08.07.2017'!Область_печати</vt:lpstr>
      <vt:lpstr>'11 эт_04.08.2017'!Область_печати</vt:lpstr>
      <vt:lpstr>'12 эт_04.08.2017'!Область_печати</vt:lpstr>
      <vt:lpstr>'13 эт_29.10.2017'!Область_печати</vt:lpstr>
      <vt:lpstr>'14 эт_29.10.2017'!Область_печати</vt:lpstr>
      <vt:lpstr>'15 эт_09.12.2017'!Область_печати</vt:lpstr>
      <vt:lpstr>'2 эт_28.01.2017'!Область_печати</vt:lpstr>
      <vt:lpstr>'2017_КУБОК СП'!Область_печати</vt:lpstr>
      <vt:lpstr>'3 эт_03.03.2017'!Область_печати</vt:lpstr>
      <vt:lpstr>'4 эт_01.04.2017'!Область_печати</vt:lpstr>
      <vt:lpstr>'5 эт_15.04.2017'!Область_печати</vt:lpstr>
      <vt:lpstr>'6 эт_06.05.2017'!Область_печати</vt:lpstr>
      <vt:lpstr>'7 эт_03.06.2017'!Область_печати</vt:lpstr>
      <vt:lpstr>'8 эт_03.06.2017'!Область_печати</vt:lpstr>
      <vt:lpstr>'9 эт_08.07.2017'!Область_печати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2017-12-11T10:52:22Z</dcterms:modified>
</cp:coreProperties>
</file>