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73"/>
  </bookViews>
  <sheets>
    <sheet name="2016_мал КУБОК СП" sheetId="7" r:id="rId1"/>
    <sheet name="1 эт_02.01.16" sheetId="2" r:id="rId2"/>
    <sheet name="2 эт_31.01.16" sheetId="8" r:id="rId3"/>
    <sheet name="3 эт_13.02.16" sheetId="9" r:id="rId4"/>
    <sheet name="4 эт_05.03.16" sheetId="10" r:id="rId5"/>
    <sheet name="5 эт_12.03.16" sheetId="11" r:id="rId6"/>
    <sheet name="6 эт_30.04.16" sheetId="12" r:id="rId7"/>
    <sheet name="7 эт_05.06.16" sheetId="13" r:id="rId8"/>
    <sheet name="8 эт_29.07.16" sheetId="14" r:id="rId9"/>
    <sheet name="9 эт_14.08.2016" sheetId="16" r:id="rId10"/>
    <sheet name="10 эт_23.10.2016" sheetId="17" r:id="rId11"/>
    <sheet name="11 эт_06.12.2016" sheetId="18" r:id="rId12"/>
  </sheets>
  <definedNames>
    <definedName name="_xlnm._FilterDatabase" localSheetId="1" hidden="1">'1 эт_02.01.16'!$A$4:$H$4</definedName>
    <definedName name="_xlnm._FilterDatabase" localSheetId="10" hidden="1">'10 эт_23.10.2016'!$A$8:$O$8</definedName>
    <definedName name="_xlnm._FilterDatabase" localSheetId="11" hidden="1">'11 эт_06.12.2016'!$A$8:$O$8</definedName>
    <definedName name="_xlnm._FilterDatabase" localSheetId="2" hidden="1">'2 эт_31.01.16'!$A$4:$H$4</definedName>
    <definedName name="_xlnm._FilterDatabase" localSheetId="0" hidden="1">'2016_мал КУБОК СП'!$A$5:$S$32</definedName>
    <definedName name="_xlnm._FilterDatabase" localSheetId="3" hidden="1">'3 эт_13.02.16'!$A$4:$H$4</definedName>
    <definedName name="_xlnm._FilterDatabase" localSheetId="4" hidden="1">'4 эт_05.03.16'!$A$4:$H$4</definedName>
    <definedName name="_xlnm._FilterDatabase" localSheetId="5" hidden="1">'5 эт_12.03.16'!$A$4:$H$4</definedName>
    <definedName name="_xlnm._FilterDatabase" localSheetId="6" hidden="1">'6 эт_30.04.16'!$A$4:$H$4</definedName>
    <definedName name="_xlnm._FilterDatabase" localSheetId="7" hidden="1">'7 эт_05.06.16'!$A$4:$H$4</definedName>
    <definedName name="_xlnm._FilterDatabase" localSheetId="8" hidden="1">'8 эт_29.07.16'!$A$4:$H$4</definedName>
    <definedName name="_xlnm._FilterDatabase" localSheetId="9" hidden="1">'9 эт_14.08.2016'!$A$8:$O$8</definedName>
    <definedName name="_xlnm.Print_Area" localSheetId="1">'1 эт_02.01.16'!$A$1:$H$18</definedName>
    <definedName name="_xlnm.Print_Area" localSheetId="10">'10 эт_23.10.2016'!$A$1:$O$18</definedName>
    <definedName name="_xlnm.Print_Area" localSheetId="11">'11 эт_06.12.2016'!$A$1:$O$29</definedName>
    <definedName name="_xlnm.Print_Area" localSheetId="2">'2 эт_31.01.16'!$A$1:$H$17</definedName>
    <definedName name="_xlnm.Print_Area" localSheetId="0">'2016_мал КУБОК СП'!$A$1:$S$32</definedName>
    <definedName name="_xlnm.Print_Area" localSheetId="3">'3 эт_13.02.16'!$A$1:$H$17</definedName>
    <definedName name="_xlnm.Print_Area" localSheetId="4">'4 эт_05.03.16'!$A$1:$H$22</definedName>
    <definedName name="_xlnm.Print_Area" localSheetId="5">'5 эт_12.03.16'!$A$1:$H$24</definedName>
    <definedName name="_xlnm.Print_Area" localSheetId="6">'6 эт_30.04.16'!$A$1:$H$18</definedName>
    <definedName name="_xlnm.Print_Area" localSheetId="7">'7 эт_05.06.16'!$A$1:$H$26</definedName>
    <definedName name="_xlnm.Print_Area" localSheetId="8">'8 эт_29.07.16'!$A$1:$H$26</definedName>
    <definedName name="_xlnm.Print_Area" localSheetId="9">'9 эт_14.08.2016'!$A$1:$O$18</definedName>
  </definedNames>
  <calcPr calcId="124519"/>
</workbook>
</file>

<file path=xl/calcChain.xml><?xml version="1.0" encoding="utf-8"?>
<calcChain xmlns="http://schemas.openxmlformats.org/spreadsheetml/2006/main">
  <c r="O6" i="7"/>
  <c r="O7"/>
  <c r="O30"/>
  <c r="P30"/>
  <c r="R30" s="1"/>
  <c r="Q6"/>
  <c r="O8"/>
  <c r="M10" i="18"/>
  <c r="M12"/>
  <c r="M11"/>
  <c r="M13"/>
  <c r="M15"/>
  <c r="M17"/>
  <c r="M14"/>
  <c r="M18"/>
  <c r="M16"/>
  <c r="M19"/>
  <c r="M20"/>
  <c r="M21"/>
  <c r="M9"/>
  <c r="J10"/>
  <c r="J12"/>
  <c r="J11"/>
  <c r="J13"/>
  <c r="J15"/>
  <c r="J17"/>
  <c r="J14"/>
  <c r="J18"/>
  <c r="J16"/>
  <c r="J19"/>
  <c r="J20"/>
  <c r="J21"/>
  <c r="J9"/>
  <c r="I10"/>
  <c r="I12"/>
  <c r="I11"/>
  <c r="I13"/>
  <c r="I15"/>
  <c r="I17"/>
  <c r="I14"/>
  <c r="I18"/>
  <c r="I16"/>
  <c r="I19"/>
  <c r="I20"/>
  <c r="I21"/>
  <c r="I9"/>
  <c r="B7" l="1"/>
  <c r="Q7" i="7"/>
  <c r="P7"/>
  <c r="J9" i="17"/>
  <c r="M9"/>
  <c r="I9"/>
  <c r="I10" i="16"/>
  <c r="I11"/>
  <c r="I9"/>
  <c r="M11"/>
  <c r="J11"/>
  <c r="M10"/>
  <c r="J10"/>
  <c r="M9"/>
  <c r="B7" s="1"/>
  <c r="J9"/>
  <c r="N10" i="18" l="1"/>
  <c r="N12"/>
  <c r="N14"/>
  <c r="N16"/>
  <c r="N18"/>
  <c r="N20"/>
  <c r="N11"/>
  <c r="N13"/>
  <c r="N15"/>
  <c r="N17"/>
  <c r="N19"/>
  <c r="N9"/>
  <c r="B7" i="17"/>
  <c r="N9"/>
  <c r="N11" i="16"/>
  <c r="N10"/>
  <c r="N9"/>
  <c r="Q8" i="7" l="1"/>
  <c r="P8"/>
  <c r="F6" i="14"/>
  <c r="F7"/>
  <c r="B3"/>
  <c r="G5" s="1"/>
  <c r="F6" i="13"/>
  <c r="F7"/>
  <c r="F5"/>
  <c r="G6" i="14" l="1"/>
  <c r="G7"/>
  <c r="B3" i="13"/>
  <c r="G6"/>
  <c r="G7"/>
  <c r="G5"/>
  <c r="F9" i="12" l="1"/>
  <c r="F10"/>
  <c r="F7"/>
  <c r="F8"/>
  <c r="F6"/>
  <c r="F5"/>
  <c r="B3" s="1"/>
  <c r="O20" i="7"/>
  <c r="P20"/>
  <c r="O11"/>
  <c r="P11"/>
  <c r="O15"/>
  <c r="P15"/>
  <c r="O31"/>
  <c r="P31"/>
  <c r="O27"/>
  <c r="P27"/>
  <c r="O12"/>
  <c r="P12"/>
  <c r="O32"/>
  <c r="P32"/>
  <c r="O24"/>
  <c r="P24"/>
  <c r="O28"/>
  <c r="P28"/>
  <c r="O13"/>
  <c r="P13"/>
  <c r="O29"/>
  <c r="P29"/>
  <c r="O26"/>
  <c r="P26"/>
  <c r="O9"/>
  <c r="P9"/>
  <c r="O19"/>
  <c r="P19"/>
  <c r="O16"/>
  <c r="P16"/>
  <c r="O18"/>
  <c r="P18"/>
  <c r="O21"/>
  <c r="P21"/>
  <c r="O10"/>
  <c r="P10"/>
  <c r="O22"/>
  <c r="P22"/>
  <c r="O17"/>
  <c r="P17"/>
  <c r="O25"/>
  <c r="P25"/>
  <c r="O23"/>
  <c r="P23"/>
  <c r="P6"/>
  <c r="O14"/>
  <c r="P14"/>
  <c r="F6" i="11"/>
  <c r="F5"/>
  <c r="F7"/>
  <c r="F8"/>
  <c r="F10"/>
  <c r="F11"/>
  <c r="F9"/>
  <c r="B3" s="1"/>
  <c r="G5" s="1"/>
  <c r="G5" i="9"/>
  <c r="F5" i="10"/>
  <c r="B3" s="1"/>
  <c r="F9"/>
  <c r="F8"/>
  <c r="F6"/>
  <c r="F7"/>
  <c r="R6" i="7" l="1"/>
  <c r="R23"/>
  <c r="R25"/>
  <c r="R17"/>
  <c r="R22"/>
  <c r="R10"/>
  <c r="R18"/>
  <c r="R8"/>
  <c r="R16"/>
  <c r="R19"/>
  <c r="R26"/>
  <c r="R29"/>
  <c r="R13"/>
  <c r="R28"/>
  <c r="R24"/>
  <c r="R32"/>
  <c r="R27"/>
  <c r="R31"/>
  <c r="R15"/>
  <c r="R20"/>
  <c r="R9"/>
  <c r="R21"/>
  <c r="R12"/>
  <c r="R7"/>
  <c r="R11"/>
  <c r="G9" i="12"/>
  <c r="G7"/>
  <c r="G10"/>
  <c r="G5"/>
  <c r="G6"/>
  <c r="G8"/>
  <c r="G8" i="11"/>
  <c r="G7"/>
  <c r="G11"/>
  <c r="G6"/>
  <c r="G10"/>
  <c r="G9"/>
  <c r="G8" i="10"/>
  <c r="G5"/>
  <c r="G7"/>
  <c r="G9"/>
  <c r="G6"/>
  <c r="B3" i="9" l="1"/>
  <c r="F5"/>
  <c r="F12"/>
  <c r="F9"/>
  <c r="F10"/>
  <c r="F11"/>
  <c r="F8"/>
  <c r="F7"/>
  <c r="F6"/>
  <c r="F6" i="8"/>
  <c r="F10"/>
  <c r="F5"/>
  <c r="F11"/>
  <c r="F8"/>
  <c r="F7"/>
  <c r="F9"/>
  <c r="F6" i="2"/>
  <c r="F5"/>
  <c r="B3" s="1"/>
  <c r="F12"/>
  <c r="F13"/>
  <c r="F11"/>
  <c r="F9"/>
  <c r="F8"/>
  <c r="F10"/>
  <c r="F7"/>
  <c r="G12" i="9" l="1"/>
  <c r="G8"/>
  <c r="G6"/>
  <c r="B3" i="8"/>
  <c r="G5" s="1"/>
  <c r="G5" i="2"/>
  <c r="G7"/>
  <c r="G10"/>
  <c r="G6"/>
  <c r="G9"/>
  <c r="G12"/>
  <c r="G11" i="9" l="1"/>
  <c r="G10"/>
  <c r="G7"/>
  <c r="G9"/>
  <c r="G8" i="8"/>
  <c r="G11"/>
  <c r="G10"/>
  <c r="G9"/>
  <c r="G7"/>
  <c r="G6"/>
  <c r="R14" i="7"/>
</calcChain>
</file>

<file path=xl/sharedStrings.xml><?xml version="1.0" encoding="utf-8"?>
<sst xmlns="http://schemas.openxmlformats.org/spreadsheetml/2006/main" count="576" uniqueCount="228">
  <si>
    <t>Фамилия, имя</t>
  </si>
  <si>
    <t>Год рожд</t>
  </si>
  <si>
    <t>Собака</t>
  </si>
  <si>
    <t>Орехова Наталья</t>
  </si>
  <si>
    <t>Андреева Ирина</t>
  </si>
  <si>
    <t>Чирухина Юлия</t>
  </si>
  <si>
    <t>Чиркова Маргарита</t>
  </si>
  <si>
    <t>Очки</t>
  </si>
  <si>
    <t>Результат</t>
  </si>
  <si>
    <t>Коэффициент</t>
  </si>
  <si>
    <t>Место</t>
  </si>
  <si>
    <t>T поб=</t>
  </si>
  <si>
    <t>Чикина Дарина</t>
  </si>
  <si>
    <t>Жук Тамара</t>
  </si>
  <si>
    <t>Даудрих Юлия</t>
  </si>
  <si>
    <t>Касаткина Ксения</t>
  </si>
  <si>
    <t>Суслина Ксения</t>
  </si>
  <si>
    <t>Суслина Натэлла</t>
  </si>
  <si>
    <t>Люлин Кирилл</t>
  </si>
  <si>
    <t>Результат (с учетом коэффициента)</t>
  </si>
  <si>
    <t>1 этап</t>
  </si>
  <si>
    <t>3 этап</t>
  </si>
  <si>
    <t>4 этап</t>
  </si>
  <si>
    <t>2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</si>
  <si>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</si>
  <si>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</si>
  <si>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</si>
  <si>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</si>
  <si>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</si>
  <si>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</si>
  <si>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</si>
  <si>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Региональная общественная организация "Камчатский центр ездового спорта"</t>
  </si>
  <si>
    <t>Семашкина Анна</t>
  </si>
  <si>
    <t>Сумма (зимние+летние+2 на выбор)</t>
  </si>
  <si>
    <t>2 этапа на выбор</t>
  </si>
  <si>
    <t>Турусов Алексей</t>
  </si>
  <si>
    <t>Андреева Валерия</t>
  </si>
  <si>
    <t>Кривогорницын Виталий</t>
  </si>
  <si>
    <t>Ворожцов Анатолий</t>
  </si>
  <si>
    <t>Зервудаки Элени</t>
  </si>
  <si>
    <t>Важинская Вероника</t>
  </si>
  <si>
    <t>Иванов Василий</t>
  </si>
  <si>
    <t>Малый Кубок "Снежные псы". 1 этап</t>
  </si>
  <si>
    <t>Сибирский хаски. Алиша, Курт</t>
  </si>
  <si>
    <t>Сибирский хаски. Нора, Коди</t>
  </si>
  <si>
    <t>Сибирский хаски. Киса, Кайна</t>
  </si>
  <si>
    <t>Сумма 5-ти лучших ЗИМНИХ</t>
  </si>
  <si>
    <t>Сумма 2-ух лучших ЛЕТНИХ</t>
  </si>
  <si>
    <t>Сибирский хаски. Айвенго, Бут</t>
  </si>
  <si>
    <t>Не старт.</t>
  </si>
  <si>
    <t>Аляскинский маламут. Ляля, Лива</t>
  </si>
  <si>
    <t>Главный судья                                                   Я.С. Чикина
Главный секретарь                                          А.В. Ворожцова</t>
  </si>
  <si>
    <t>Сибирский хаски. Мишлен, Жемчуг</t>
  </si>
  <si>
    <t>Важинская Елена</t>
  </si>
  <si>
    <t>Сибирский хаски. Ева, Оскар</t>
  </si>
  <si>
    <t>Метис. Скиф, Харт</t>
  </si>
  <si>
    <t>Сибирский хаски. Медина, Майя</t>
  </si>
  <si>
    <t>Сибирский хаски. Норд, Дизель</t>
  </si>
  <si>
    <t>Место проведения: Елизовский район, 29 км трассы морпорт-аэропорт, "Сухая речка"                                                                                                                              Дата  проведения:  02.01.2015
Дисциплина: Спринт (упряжки)    Класс: 2 собаки
Категория: OPEN      Дистанция: 5 км</t>
  </si>
  <si>
    <t>в/к</t>
  </si>
  <si>
    <t>Сибирский хаски. Коди, Юн</t>
  </si>
  <si>
    <t>Сибирский хаски. Аляска, Амур</t>
  </si>
  <si>
    <t>Сошёл</t>
  </si>
  <si>
    <t>Личные клубные соревнования по ездовому спорту на
Малый Кубок "Снежные псы" (2 этап).
Отбор на "Елизовский спринт-2016"</t>
  </si>
  <si>
    <t>Место проведения:  Камчатский край, 14 км трассы морпорт-аэропорт                                                                                                                                            Дата  проведения: 31.01.2015
Дисциплина: Спринт (упряжки)    Класс: 2 собаки
Категория: OPEN      Дистанция: 2 круга по 2 км</t>
  </si>
  <si>
    <t>Норв.метис Нана, СХ Медина</t>
  </si>
  <si>
    <t>Нем.овч. Цехарь, СХ. Альма</t>
  </si>
  <si>
    <t>Сибирский хаски. Гримм, Аляска</t>
  </si>
  <si>
    <t>Главный судья                                                   Я.С. Чикина
Главный секретарь                                         Ю.Ю. Даудрих</t>
  </si>
  <si>
    <t>Личные клубные соревнования по ездовому спорту на
Малый Кубок "Снежные псы" (3 этап).
"Памяти Скади"</t>
  </si>
  <si>
    <t>Место проведения: Камчатский край, 14 км трассы "Морпорт-Аэропорт", поворот на питмник "Снежные псы"                                                                                                                             Дата  проведения:13.02.2016
Дисциплина: Спринт (упряжки)    Класс: 2 собаки
Категория: OPEN      Дистанция: 3 км</t>
  </si>
  <si>
    <t>Норв.метис Гера, СХ Алиша</t>
  </si>
  <si>
    <t>Протасов Дмитрий</t>
  </si>
  <si>
    <t>Сибирский хаски. Дин, Хасти</t>
  </si>
  <si>
    <t>Хорошилов Андрей</t>
  </si>
  <si>
    <t>Евстратов Григорий</t>
  </si>
  <si>
    <t>Сибирский хаски. Юта, Шаман</t>
  </si>
  <si>
    <t>Дисквал.</t>
  </si>
  <si>
    <t>Главный судья                                                  Е.В. Чикин
Главный секретарь                                         Я.С. Чикина</t>
  </si>
  <si>
    <t>Личные клубные соревнования по ездовому спорту на 
Малый Кубок "Снежные псы" (4 этап).
Ночная гонка.</t>
  </si>
  <si>
    <t>Место проведения:  Биатлонный комплекс имени «Заслуженного тренера России Виталия Фатьянова»,                                                  г. Петропавловск-Камчатский                                                                                                                                                                                                                      Дата  проведения:05.03.2016
Дисциплина: Спринт (упряжки)    Класс: 2 собаки
Категория: OPEN      Дистанция: 3 км</t>
  </si>
  <si>
    <t>Ворожцова Анастасия</t>
  </si>
  <si>
    <t>Слободяник Антон</t>
  </si>
  <si>
    <t>Сибирский хаски. Жемчуг, Оскар</t>
  </si>
  <si>
    <t>Норвежский метис. Тура, Локи</t>
  </si>
  <si>
    <t>Сибирский хаски. Юн, Нора</t>
  </si>
  <si>
    <t>Сибирский хаски. Жези, Медина</t>
  </si>
  <si>
    <t>МЕТЕОРОЛОГИЧЕСКИЕ УСЛОВИЯ</t>
  </si>
  <si>
    <t>Дата</t>
  </si>
  <si>
    <t>Температура воздуха</t>
  </si>
  <si>
    <t>Сила ветра</t>
  </si>
  <si>
    <t>Ясность, осадки</t>
  </si>
  <si>
    <t>Состояние дистанции</t>
  </si>
  <si>
    <t>1 м/с, западный</t>
  </si>
  <si>
    <t>Малооблачно.  Без осадков.</t>
  </si>
  <si>
    <t>Трасса: хорошая, подготовлена ратраком</t>
  </si>
  <si>
    <t>20 часов: -1°C</t>
  </si>
  <si>
    <t>21 час: -2°C</t>
  </si>
  <si>
    <t>Главный судья                                                Я.С. Чикина
Главный секретарь                                       Е.А. Важинская</t>
  </si>
  <si>
    <t>Ворожцова Анастсия</t>
  </si>
  <si>
    <t>Ситникова Ваелрия</t>
  </si>
  <si>
    <t>Аляскинский маламут. Ляля, Ливер</t>
  </si>
  <si>
    <t>Гантимурова Эльвира</t>
  </si>
  <si>
    <t>Сибирский хаски. Майка</t>
  </si>
  <si>
    <t>12 часов: -4°C</t>
  </si>
  <si>
    <t>14 час: -6°C</t>
  </si>
  <si>
    <t>Трасса: удовлетворительная, подготовлена ратраком и снегоходами</t>
  </si>
  <si>
    <t>Личные клубные соревнования по ездовому спорту на 
Малый Кубок "Снежные псы" (5 этап).
Соревнования по зимним дисциплинам ездового спорта в рамках 
Петропавловск-Камчатского спортивного фестиваля "Снежный путь"</t>
  </si>
  <si>
    <t>Место проведения:  Поселок Заозёрный, Камчатского края                                                                                                                                       Дата  проведения: 12.03.2016
Дисциплина: Спринт (упряжки)    Класс: 2 собаки
Категория: OPEN      Дистанция: 4 км</t>
  </si>
  <si>
    <t>Норвежский метис. Грейт, Свен</t>
  </si>
  <si>
    <t>Аляскинский хаски.</t>
  </si>
  <si>
    <t>Сибирский хаски. Ева, Каллиста</t>
  </si>
  <si>
    <t>Ситникова Валерия</t>
  </si>
  <si>
    <t>9 часов: -4°C</t>
  </si>
  <si>
    <t>4 м/с,юго-восточный</t>
  </si>
  <si>
    <t>Облачно.  Без осадков.</t>
  </si>
  <si>
    <t>Трасса: удовлетворительная, подготовлена снегоходом</t>
  </si>
  <si>
    <t>10 час: +2°C</t>
  </si>
  <si>
    <t>Главный судья                                                А.В. Ворожцова
Главный секретарь                                       Ю.Ю. Даудрих</t>
  </si>
  <si>
    <t>Сибирский хаски. Майка, Принц</t>
  </si>
  <si>
    <t>Аляскинский хаски. Толстый, Белка</t>
  </si>
  <si>
    <t>Ситникова Варвара</t>
  </si>
  <si>
    <t>Аляскинский хаски</t>
  </si>
  <si>
    <t>Личные клубные соревнования по ездовому спорту на 
Малый Кубок "Снежные псы" (6 этап).
Закрытие зимнего сезона</t>
  </si>
  <si>
    <t>Место проведения:  Питомник ездовых собак "Снежные псы"                                                                                                                              Дата  проведения: 30.04.2016
Дисциплина: Спринт (упряжки)    Класс: 2 собаки
Категория: OPEN      Дистанция: 3 км</t>
  </si>
  <si>
    <t>Личные клубные соревнования по ездовому спорту на 
Малый Кубок "Снежные псы" (7 этап).
Открытие летнего сезона</t>
  </si>
  <si>
    <t>Место проведения:  Камчатский край, пос. Раздольный                                                                                                                             Дата  проведения: 05.06.2016
Дисциплина: DS2, Скутер класс 2 собаки
Категория: OPEN      Дистанция: 4560 м</t>
  </si>
  <si>
    <t>Норвежский метис. Гера</t>
  </si>
  <si>
    <t>Норвежский метис Фокус, евродог Кхалиси</t>
  </si>
  <si>
    <t>10 часов: -5°C</t>
  </si>
  <si>
    <t>3 м/с,юго-восточный</t>
  </si>
  <si>
    <t>Пасмурно.  Без осадков.</t>
  </si>
  <si>
    <t>Трасса: равнинный участок, по вспаханному поля</t>
  </si>
  <si>
    <t>12 часов: +7°C</t>
  </si>
  <si>
    <t>13 часов: +8°C</t>
  </si>
  <si>
    <t>Главный судья                                                Суслина Н.Р.
Главный секретарь                                       Ворожцова А.В.</t>
  </si>
  <si>
    <t>Главный судья                                                Я.С. Чикина
Главный секретарь                                       Е.В. Чикин</t>
  </si>
  <si>
    <t>Место проведения:  Камчатский край, г.Петропавловск-Камчатский, Халактырский пляж, побережье Тихого океана                                                                                                                                                                                                                         Дата  проведения: 29.07.2016
Дисциплина: DS2, Скутер класс 2 собаки
Категория: OPEN      Дистанция: 5000 м</t>
  </si>
  <si>
    <t>Трасса: пляж, вся дистанция по глубокому песку вдоль прибрежной зоны</t>
  </si>
  <si>
    <t>3 м/с, южный</t>
  </si>
  <si>
    <t>Пасмурно</t>
  </si>
  <si>
    <t>19 часов: +18°C</t>
  </si>
  <si>
    <t>20 часов: +17°C</t>
  </si>
  <si>
    <t>21 час: +16°C</t>
  </si>
  <si>
    <t xml:space="preserve">Личные клубные соревнования по ездовому спорту на 
Малый Кубок "Снежные псы" (8 этап).
</t>
  </si>
  <si>
    <t>Сибирский хаски Мишлен, евродог Кхалиси</t>
  </si>
  <si>
    <t>18 часов: +14°C</t>
  </si>
  <si>
    <t xml:space="preserve">Южный
2 м/с
</t>
  </si>
  <si>
    <t>Малооблачно</t>
  </si>
  <si>
    <t xml:space="preserve">Трасса: вся трасса только с набором высоты (вверх), лесная грунтовая дорога, периодичски встречается щебень
Разметка: хорошая
</t>
  </si>
  <si>
    <t>19 часов: +14°C</t>
  </si>
  <si>
    <t>20 часов: +13°C</t>
  </si>
  <si>
    <t>Влажность</t>
  </si>
  <si>
    <t>№ п/п</t>
  </si>
  <si>
    <t>Номер</t>
  </si>
  <si>
    <t>УЧАСТНИК, Фамилия Имя</t>
  </si>
  <si>
    <t>Год рождения</t>
  </si>
  <si>
    <t>Квал</t>
  </si>
  <si>
    <t>Порода собаки</t>
  </si>
  <si>
    <t>Организация ЕС (Регион/город)</t>
  </si>
  <si>
    <t>Общий результат</t>
  </si>
  <si>
    <t>Отставание</t>
  </si>
  <si>
    <t>Средняя скорость</t>
  </si>
  <si>
    <t>III</t>
  </si>
  <si>
    <t>н/м, с/х</t>
  </si>
  <si>
    <t>КЦЕС, П-Камчатский</t>
  </si>
  <si>
    <t>с/х</t>
  </si>
  <si>
    <t>2</t>
  </si>
  <si>
    <t>II</t>
  </si>
  <si>
    <t>КЦЕС, Елизово</t>
  </si>
  <si>
    <t>3</t>
  </si>
  <si>
    <t>1</t>
  </si>
  <si>
    <t>Главный судья                                                Чирухина Ю.Р.
Главный секретарь                                       Чикина Я.С.</t>
  </si>
  <si>
    <t>14 августа 2016 года</t>
  </si>
  <si>
    <t xml:space="preserve">           Камчатский край, г.Елизово, направление к горе "Морозная", поворот "на шарик"</t>
  </si>
  <si>
    <t>Мужчины/женщины</t>
  </si>
  <si>
    <t>Класс</t>
  </si>
  <si>
    <t>Дистанция:</t>
  </si>
  <si>
    <t>метров</t>
  </si>
  <si>
    <t>Набор высоты:</t>
  </si>
  <si>
    <t>Место (без коэффициента)</t>
  </si>
  <si>
    <t>Место (ИТОГ)</t>
  </si>
  <si>
    <t>DS2</t>
  </si>
  <si>
    <t>Скутер</t>
  </si>
  <si>
    <t>собаки</t>
  </si>
  <si>
    <t>Личные клубные соревнования по ездовому спорту на 
Малый Кубок "Снежные псы" (9 этап)</t>
  </si>
  <si>
    <t>Не старт</t>
  </si>
  <si>
    <t>-</t>
  </si>
  <si>
    <t>23 октября 2016 года</t>
  </si>
  <si>
    <t>Личные клубные соревнования по ездовому спорту на 
Малый Кубок "Снежные псы" (10 этап)</t>
  </si>
  <si>
    <t xml:space="preserve">           Камчатский край, пос. Радыгино</t>
  </si>
  <si>
    <t>Главный судья                                                Ворожцова А.В.
Главный секретарь                                      Орехова Н.В.</t>
  </si>
  <si>
    <t>10 часов: +6°C</t>
  </si>
  <si>
    <t>11 часов: +6°C</t>
  </si>
  <si>
    <t xml:space="preserve">Трасса: размытая вследствие дождей, глинистая, по военному полигону, лесная трасса
Разметка: хорошая
</t>
  </si>
  <si>
    <t>6 декабря 2016 года</t>
  </si>
  <si>
    <t xml:space="preserve">          Камчатский край, г. Петропавловск-Камчатский, 
поворот на питомник ездовых собак «Снежные псы»</t>
  </si>
  <si>
    <t>19 часов: -2°C</t>
  </si>
  <si>
    <t xml:space="preserve">Западный
1 м/с
</t>
  </si>
  <si>
    <t>Снег, метель</t>
  </si>
  <si>
    <t xml:space="preserve">Трасса: лесная трасса, накатана снегоходом, моментально заметало ветром.
Разметка: хорошая
</t>
  </si>
  <si>
    <t>20 часов: -4°C</t>
  </si>
  <si>
    <t>21 часов: -4°C</t>
  </si>
  <si>
    <t>Главный судья                                                Семашкин А.В.
Главный секретарь                                       Тишкин В.В.</t>
  </si>
  <si>
    <t>метра</t>
  </si>
  <si>
    <t>Нарта-спринт</t>
  </si>
  <si>
    <t>е/д, н/м</t>
  </si>
  <si>
    <t>н/м, курцхаар</t>
  </si>
  <si>
    <t>с/х, е/д</t>
  </si>
  <si>
    <t>МС</t>
  </si>
  <si>
    <t>н/м</t>
  </si>
  <si>
    <t>Иванова Юлия</t>
  </si>
  <si>
    <t>Евстратова Анна</t>
  </si>
  <si>
    <t>Iю</t>
  </si>
  <si>
    <t>с/х, н/м</t>
  </si>
  <si>
    <t>е/д</t>
  </si>
  <si>
    <t>пос. Рыбачий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</si>
  <si>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</si>
  <si>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</si>
  <si>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</si>
  <si>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</si>
  <si>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</si>
  <si>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</si>
  <si>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</si>
  <si>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</si>
  <si>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</si>
  <si>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Личные клубные соревнования по ездовому спорту на 
Малый Кубок "Снежные псы" (11 этап). Закрытие кубка 2016 года. Ночная гонка</t>
  </si>
  <si>
    <t xml:space="preserve">Личные клубные соревнования по ездовому спорту на малый Кубок «Снежные псы» 
 Камчатский край 2016 год
</t>
  </si>
</sst>
</file>

<file path=xl/styles.xml><?xml version="1.0" encoding="utf-8"?>
<styleSheet xmlns="http://schemas.openxmlformats.org/spreadsheetml/2006/main">
  <numFmts count="2">
    <numFmt numFmtId="164" formatCode="h:mm:ss.00"/>
    <numFmt numFmtId="165" formatCode="h:mm:ss.0"/>
  </numFmts>
  <fonts count="3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/>
    <xf numFmtId="0" fontId="6" fillId="2" borderId="10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2" fontId="2" fillId="4" borderId="7" xfId="0" applyNumberFormat="1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top" wrapText="1"/>
    </xf>
    <xf numFmtId="1" fontId="8" fillId="4" borderId="13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2" fillId="6" borderId="1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1" fontId="12" fillId="6" borderId="6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1" fontId="12" fillId="6" borderId="8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21" fontId="6" fillId="0" borderId="15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1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" fontId="8" fillId="0" borderId="16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14" fontId="0" fillId="3" borderId="9" xfId="0" applyNumberFormat="1" applyFont="1" applyFill="1" applyBorder="1" applyAlignment="1">
      <alignment horizontal="center" vertical="center" textRotation="90"/>
    </xf>
    <xf numFmtId="0" fontId="0" fillId="0" borderId="0" xfId="0" applyAlignment="1"/>
    <xf numFmtId="0" fontId="0" fillId="0" borderId="0" xfId="0" applyAlignment="1"/>
    <xf numFmtId="21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/>
    <xf numFmtId="0" fontId="13" fillId="0" borderId="0" xfId="0" applyFont="1"/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0" fillId="0" borderId="0" xfId="0" applyAlignment="1"/>
    <xf numFmtId="0" fontId="0" fillId="0" borderId="0" xfId="0" applyAlignment="1"/>
    <xf numFmtId="0" fontId="12" fillId="3" borderId="6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" fontId="12" fillId="6" borderId="4" xfId="0" applyNumberFormat="1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1" fontId="12" fillId="6" borderId="7" xfId="0" applyNumberFormat="1" applyFont="1" applyFill="1" applyBorder="1" applyAlignment="1">
      <alignment horizontal="center" vertical="center" wrapText="1"/>
    </xf>
    <xf numFmtId="1" fontId="12" fillId="3" borderId="6" xfId="0" applyNumberFormat="1" applyFont="1" applyFill="1" applyBorder="1" applyAlignment="1">
      <alignment horizontal="center" vertical="center" wrapText="1"/>
    </xf>
    <xf numFmtId="14" fontId="0" fillId="3" borderId="25" xfId="0" applyNumberFormat="1" applyFont="1" applyFill="1" applyBorder="1" applyAlignment="1">
      <alignment horizontal="center" vertical="center" textRotation="90"/>
    </xf>
    <xf numFmtId="14" fontId="0" fillId="3" borderId="31" xfId="0" applyNumberFormat="1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top" wrapText="1"/>
    </xf>
    <xf numFmtId="0" fontId="6" fillId="3" borderId="27" xfId="0" applyFont="1" applyFill="1" applyBorder="1" applyAlignment="1">
      <alignment horizontal="center" vertical="top" wrapText="1"/>
    </xf>
    <xf numFmtId="0" fontId="6" fillId="3" borderId="29" xfId="0" applyFont="1" applyFill="1" applyBorder="1" applyAlignment="1">
      <alignment horizontal="center" vertical="top" wrapText="1"/>
    </xf>
    <xf numFmtId="0" fontId="6" fillId="3" borderId="26" xfId="0" applyFont="1" applyFill="1" applyBorder="1" applyAlignment="1">
      <alignment horizontal="center" vertical="top" wrapText="1"/>
    </xf>
    <xf numFmtId="0" fontId="0" fillId="0" borderId="0" xfId="0" applyAlignment="1"/>
    <xf numFmtId="0" fontId="12" fillId="3" borderId="1" xfId="0" applyFont="1" applyFill="1" applyBorder="1" applyAlignment="1">
      <alignment horizontal="center" vertical="center" wrapText="1"/>
    </xf>
    <xf numFmtId="14" fontId="0" fillId="3" borderId="25" xfId="0" applyNumberFormat="1" applyFill="1" applyBorder="1" applyAlignment="1">
      <alignment horizontal="center" vertical="center" textRotation="90"/>
    </xf>
    <xf numFmtId="0" fontId="0" fillId="0" borderId="0" xfId="0" applyAlignment="1"/>
    <xf numFmtId="0" fontId="13" fillId="4" borderId="8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wrapText="1"/>
    </xf>
    <xf numFmtId="0" fontId="0" fillId="0" borderId="0" xfId="0" applyFont="1"/>
    <xf numFmtId="0" fontId="13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165" fontId="19" fillId="0" borderId="1" xfId="0" applyNumberFormat="1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20" fillId="0" borderId="0" xfId="0" applyFont="1"/>
    <xf numFmtId="0" fontId="21" fillId="7" borderId="1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7" fillId="0" borderId="0" xfId="0" applyFont="1"/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1" fontId="27" fillId="0" borderId="0" xfId="0" applyNumberFormat="1" applyFont="1"/>
    <xf numFmtId="0" fontId="10" fillId="0" borderId="15" xfId="0" applyFont="1" applyBorder="1" applyAlignment="1">
      <alignment wrapText="1"/>
    </xf>
    <xf numFmtId="0" fontId="20" fillId="0" borderId="0" xfId="0" applyFont="1" applyAlignment="1"/>
    <xf numFmtId="0" fontId="22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3" fillId="4" borderId="8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/>
    </xf>
    <xf numFmtId="1" fontId="23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3" fillId="4" borderId="8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4" fontId="14" fillId="0" borderId="24" xfId="0" applyNumberFormat="1" applyFont="1" applyBorder="1" applyAlignment="1">
      <alignment horizontal="center" vertical="center" wrapText="1"/>
    </xf>
    <xf numFmtId="14" fontId="14" fillId="0" borderId="21" xfId="0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wrapText="1"/>
    </xf>
    <xf numFmtId="0" fontId="0" fillId="0" borderId="19" xfId="0" applyBorder="1" applyAlignment="1"/>
    <xf numFmtId="0" fontId="15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wrapText="1"/>
    </xf>
    <xf numFmtId="0" fontId="24" fillId="0" borderId="38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25" fillId="0" borderId="29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6" fillId="0" borderId="29" xfId="0" applyFont="1" applyBorder="1" applyAlignment="1">
      <alignment horizontal="center"/>
    </xf>
    <xf numFmtId="0" fontId="0" fillId="0" borderId="0" xfId="0" applyBorder="1" applyAlignment="1"/>
    <xf numFmtId="0" fontId="0" fillId="0" borderId="28" xfId="0" applyBorder="1" applyAlignment="1"/>
    <xf numFmtId="0" fontId="25" fillId="0" borderId="35" xfId="0" applyFont="1" applyBorder="1" applyAlignment="1">
      <alignment horizontal="center"/>
    </xf>
    <xf numFmtId="0" fontId="25" fillId="0" borderId="39" xfId="0" applyFont="1" applyBorder="1" applyAlignment="1"/>
    <xf numFmtId="0" fontId="25" fillId="0" borderId="36" xfId="0" applyFont="1" applyBorder="1" applyAlignment="1"/>
    <xf numFmtId="0" fontId="13" fillId="4" borderId="8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0" fillId="0" borderId="1" xfId="0" applyBorder="1" applyAlignment="1"/>
    <xf numFmtId="14" fontId="14" fillId="0" borderId="33" xfId="0" applyNumberFormat="1" applyFont="1" applyBorder="1" applyAlignment="1">
      <alignment horizontal="center" vertical="center" wrapText="1"/>
    </xf>
    <xf numFmtId="14" fontId="14" fillId="0" borderId="34" xfId="0" applyNumberFormat="1" applyFont="1" applyBorder="1" applyAlignment="1">
      <alignment horizontal="center" vertical="center" wrapText="1"/>
    </xf>
    <xf numFmtId="14" fontId="14" fillId="0" borderId="29" xfId="0" applyNumberFormat="1" applyFont="1" applyBorder="1" applyAlignment="1">
      <alignment horizontal="center" vertical="center" wrapText="1"/>
    </xf>
    <xf numFmtId="14" fontId="14" fillId="0" borderId="28" xfId="0" applyNumberFormat="1" applyFont="1" applyBorder="1" applyAlignment="1">
      <alignment horizontal="center" vertical="center" wrapText="1"/>
    </xf>
    <xf numFmtId="14" fontId="14" fillId="0" borderId="35" xfId="0" applyNumberFormat="1" applyFont="1" applyBorder="1" applyAlignment="1">
      <alignment horizontal="center" vertical="center" wrapText="1"/>
    </xf>
    <xf numFmtId="14" fontId="14" fillId="0" borderId="36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4" fontId="14" fillId="0" borderId="27" xfId="0" applyNumberFormat="1" applyFont="1" applyBorder="1" applyAlignment="1">
      <alignment horizontal="center" vertical="center" wrapText="1"/>
    </xf>
    <xf numFmtId="14" fontId="14" fillId="0" borderId="37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0" fillId="0" borderId="8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165" fontId="33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23" fillId="6" borderId="4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1" fontId="12" fillId="3" borderId="8" xfId="0" applyNumberFormat="1" applyFont="1" applyFill="1" applyBorder="1" applyAlignment="1">
      <alignment horizontal="center" vertical="center" wrapText="1"/>
    </xf>
    <xf numFmtId="1" fontId="12" fillId="6" borderId="3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279321</xdr:rowOff>
    </xdr:from>
    <xdr:to>
      <xdr:col>0</xdr:col>
      <xdr:colOff>1768438</xdr:colOff>
      <xdr:row>3</xdr:row>
      <xdr:rowOff>851153</xdr:rowOff>
    </xdr:to>
    <xdr:pic>
      <xdr:nvPicPr>
        <xdr:cNvPr id="2" name="Рисунок 1" descr="Лого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035" y="279321"/>
          <a:ext cx="1707207" cy="1469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="85" zoomScaleNormal="70" zoomScaleSheetLayoutView="85" workbookViewId="0">
      <selection activeCell="J8" sqref="J8"/>
    </sheetView>
  </sheetViews>
  <sheetFormatPr defaultRowHeight="15"/>
  <cols>
    <col min="1" max="1" width="28.7109375" customWidth="1"/>
    <col min="3" max="3" width="13.7109375" customWidth="1"/>
    <col min="4" max="6" width="5.7109375" customWidth="1"/>
    <col min="7" max="7" width="5.7109375" style="3" customWidth="1"/>
    <col min="8" max="14" width="5.7109375" customWidth="1"/>
    <col min="15" max="15" width="14.85546875" customWidth="1"/>
    <col min="16" max="17" width="12.85546875" customWidth="1"/>
    <col min="18" max="18" width="16.28515625" customWidth="1"/>
  </cols>
  <sheetData>
    <row r="1" spans="1:19" ht="33" customHeight="1">
      <c r="A1" s="117" t="s">
        <v>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</row>
    <row r="2" spans="1:19" ht="33" customHeight="1">
      <c r="A2" s="120" t="s">
        <v>227</v>
      </c>
      <c r="B2" s="121"/>
      <c r="C2" s="121"/>
      <c r="D2" s="121"/>
      <c r="E2" s="121"/>
      <c r="F2" s="121"/>
      <c r="G2" s="121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  <c r="S2" s="124"/>
    </row>
    <row r="3" spans="1:19" ht="3.75" customHeight="1" thickBot="1"/>
    <row r="4" spans="1:19" ht="76.5" customHeight="1" thickBot="1">
      <c r="A4" s="2"/>
      <c r="B4" s="1"/>
      <c r="C4" s="1"/>
      <c r="D4" s="44">
        <v>42371</v>
      </c>
      <c r="E4" s="44">
        <v>42400</v>
      </c>
      <c r="F4" s="44">
        <v>42413</v>
      </c>
      <c r="G4" s="44">
        <v>42434</v>
      </c>
      <c r="H4" s="44">
        <v>42441</v>
      </c>
      <c r="I4" s="66">
        <v>42490</v>
      </c>
      <c r="J4" s="66">
        <v>42710</v>
      </c>
      <c r="K4" s="67">
        <v>42526</v>
      </c>
      <c r="L4" s="74">
        <v>42580</v>
      </c>
      <c r="M4" s="74">
        <v>42596</v>
      </c>
      <c r="N4" s="74">
        <v>42666</v>
      </c>
    </row>
    <row r="5" spans="1:19" ht="42.75" customHeight="1" thickBot="1">
      <c r="A5" s="6" t="s">
        <v>0</v>
      </c>
      <c r="B5" s="7" t="s">
        <v>1</v>
      </c>
      <c r="C5" s="8" t="s">
        <v>9</v>
      </c>
      <c r="D5" s="68" t="s">
        <v>20</v>
      </c>
      <c r="E5" s="69" t="s">
        <v>23</v>
      </c>
      <c r="F5" s="69" t="s">
        <v>21</v>
      </c>
      <c r="G5" s="69" t="s">
        <v>22</v>
      </c>
      <c r="H5" s="69" t="s">
        <v>24</v>
      </c>
      <c r="I5" s="70" t="s">
        <v>25</v>
      </c>
      <c r="J5" s="70" t="s">
        <v>30</v>
      </c>
      <c r="K5" s="71" t="s">
        <v>26</v>
      </c>
      <c r="L5" s="69" t="s">
        <v>27</v>
      </c>
      <c r="M5" s="69" t="s">
        <v>28</v>
      </c>
      <c r="N5" s="69" t="s">
        <v>29</v>
      </c>
      <c r="O5" s="4" t="s">
        <v>46</v>
      </c>
      <c r="P5" s="4" t="s">
        <v>47</v>
      </c>
      <c r="Q5" s="4" t="s">
        <v>34</v>
      </c>
      <c r="R5" s="15" t="s">
        <v>33</v>
      </c>
      <c r="S5" s="11" t="s">
        <v>10</v>
      </c>
    </row>
    <row r="6" spans="1:19" ht="20.100000000000001" customHeight="1">
      <c r="A6" s="10" t="s">
        <v>12</v>
      </c>
      <c r="B6" s="5">
        <v>2003</v>
      </c>
      <c r="C6" s="9">
        <v>0.9</v>
      </c>
      <c r="D6" s="61">
        <v>753</v>
      </c>
      <c r="E6" s="62">
        <v>952</v>
      </c>
      <c r="F6" s="62">
        <v>894</v>
      </c>
      <c r="G6" s="185">
        <v>616</v>
      </c>
      <c r="H6" s="62">
        <v>986</v>
      </c>
      <c r="I6" s="188"/>
      <c r="J6" s="63">
        <v>793</v>
      </c>
      <c r="K6" s="58"/>
      <c r="L6" s="59">
        <v>857</v>
      </c>
      <c r="M6" s="186">
        <v>1000</v>
      </c>
      <c r="N6" s="59"/>
      <c r="O6" s="60">
        <f>D6+E6+F6+H6+J6</f>
        <v>4378</v>
      </c>
      <c r="P6" s="60">
        <f>SUM(K6:N6)</f>
        <v>1857</v>
      </c>
      <c r="Q6" s="13">
        <f>G6</f>
        <v>616</v>
      </c>
      <c r="R6" s="16">
        <f>O6+P6+Q6</f>
        <v>6851</v>
      </c>
      <c r="S6" s="17">
        <v>1</v>
      </c>
    </row>
    <row r="7" spans="1:19" ht="20.100000000000001" customHeight="1">
      <c r="A7" s="10" t="s">
        <v>38</v>
      </c>
      <c r="B7" s="5">
        <v>1986</v>
      </c>
      <c r="C7" s="9">
        <v>1</v>
      </c>
      <c r="D7" s="24"/>
      <c r="E7" s="19">
        <v>988</v>
      </c>
      <c r="F7" s="19">
        <v>901</v>
      </c>
      <c r="G7" s="19">
        <v>565</v>
      </c>
      <c r="H7" s="19"/>
      <c r="I7" s="22">
        <v>768</v>
      </c>
      <c r="J7" s="25">
        <v>411</v>
      </c>
      <c r="K7" s="88">
        <v>367</v>
      </c>
      <c r="L7" s="113">
        <v>462</v>
      </c>
      <c r="M7" s="19">
        <v>674</v>
      </c>
      <c r="N7" s="184">
        <v>1000</v>
      </c>
      <c r="O7" s="12">
        <f>SUM(D7:J7)</f>
        <v>3633</v>
      </c>
      <c r="P7" s="12">
        <f>M7+N7</f>
        <v>1674</v>
      </c>
      <c r="Q7" s="42">
        <f>K7+L7</f>
        <v>829</v>
      </c>
      <c r="R7" s="16">
        <f>O7+P7+Q7</f>
        <v>6136</v>
      </c>
      <c r="S7" s="43">
        <v>2</v>
      </c>
    </row>
    <row r="8" spans="1:19" ht="20.100000000000001" customHeight="1">
      <c r="A8" s="10" t="s">
        <v>3</v>
      </c>
      <c r="B8" s="5">
        <v>1985</v>
      </c>
      <c r="C8" s="9">
        <v>1</v>
      </c>
      <c r="D8" s="24">
        <v>774</v>
      </c>
      <c r="E8" s="19"/>
      <c r="F8" s="19">
        <v>860</v>
      </c>
      <c r="G8" s="26"/>
      <c r="H8" s="21"/>
      <c r="I8" s="27"/>
      <c r="J8" s="183">
        <v>1000</v>
      </c>
      <c r="K8" s="57">
        <v>1000</v>
      </c>
      <c r="L8" s="73">
        <v>1000</v>
      </c>
      <c r="M8" s="89">
        <v>528</v>
      </c>
      <c r="N8" s="21"/>
      <c r="O8" s="12">
        <f>SUM(D8:J8)</f>
        <v>2634</v>
      </c>
      <c r="P8" s="12">
        <f>K8+L8</f>
        <v>2000</v>
      </c>
      <c r="Q8" s="14">
        <f>M8</f>
        <v>528</v>
      </c>
      <c r="R8" s="16">
        <f>O8+P8+Q8</f>
        <v>5162</v>
      </c>
      <c r="S8" s="18">
        <v>3</v>
      </c>
    </row>
    <row r="9" spans="1:19" ht="20.100000000000001" customHeight="1">
      <c r="A9" s="10" t="s">
        <v>15</v>
      </c>
      <c r="B9" s="5">
        <v>1998</v>
      </c>
      <c r="C9" s="9">
        <v>1</v>
      </c>
      <c r="D9" s="24"/>
      <c r="E9" s="184">
        <v>1000</v>
      </c>
      <c r="F9" s="19">
        <v>964</v>
      </c>
      <c r="G9" s="20"/>
      <c r="H9" s="21"/>
      <c r="I9" s="22">
        <v>477</v>
      </c>
      <c r="J9" s="25">
        <v>86</v>
      </c>
      <c r="K9" s="23"/>
      <c r="L9" s="21"/>
      <c r="M9" s="21"/>
      <c r="N9" s="21"/>
      <c r="O9" s="12">
        <f>SUM(D9:J9)</f>
        <v>2527</v>
      </c>
      <c r="P9" s="12">
        <f>SUM(K9:N9)</f>
        <v>0</v>
      </c>
      <c r="Q9" s="14"/>
      <c r="R9" s="16">
        <f>O9+P9+Q9</f>
        <v>2527</v>
      </c>
      <c r="S9" s="43">
        <v>4</v>
      </c>
    </row>
    <row r="10" spans="1:19" ht="20.100000000000001" customHeight="1">
      <c r="A10" s="10" t="s">
        <v>112</v>
      </c>
      <c r="B10" s="5">
        <v>2006</v>
      </c>
      <c r="C10" s="9">
        <v>0.9</v>
      </c>
      <c r="D10" s="24"/>
      <c r="E10" s="19"/>
      <c r="F10" s="19"/>
      <c r="G10" s="21"/>
      <c r="H10" s="184">
        <v>1000</v>
      </c>
      <c r="I10" s="187">
        <v>1000</v>
      </c>
      <c r="J10" s="25"/>
      <c r="K10" s="23"/>
      <c r="L10" s="21"/>
      <c r="M10" s="21"/>
      <c r="N10" s="21"/>
      <c r="O10" s="12">
        <f>SUM(D10:J10)</f>
        <v>2000</v>
      </c>
      <c r="P10" s="12">
        <f>SUM(K10:N10)</f>
        <v>0</v>
      </c>
      <c r="Q10" s="14"/>
      <c r="R10" s="16">
        <f>O10+P10+Q10</f>
        <v>2000</v>
      </c>
      <c r="S10" s="18">
        <v>5</v>
      </c>
    </row>
    <row r="11" spans="1:19" ht="20.100000000000001" customHeight="1">
      <c r="A11" s="10" t="s">
        <v>4</v>
      </c>
      <c r="B11" s="5">
        <v>1966</v>
      </c>
      <c r="C11" s="9">
        <v>1</v>
      </c>
      <c r="D11" s="24"/>
      <c r="E11" s="19"/>
      <c r="F11" s="19"/>
      <c r="G11" s="184">
        <v>1000</v>
      </c>
      <c r="H11" s="21"/>
      <c r="I11" s="22">
        <v>812</v>
      </c>
      <c r="J11" s="64"/>
      <c r="K11" s="23"/>
      <c r="L11" s="21"/>
      <c r="M11" s="21"/>
      <c r="N11" s="21"/>
      <c r="O11" s="12">
        <f>SUM(D11:J11)</f>
        <v>1812</v>
      </c>
      <c r="P11" s="12">
        <f>SUM(K11:N11)</f>
        <v>0</v>
      </c>
      <c r="Q11" s="14"/>
      <c r="R11" s="16">
        <f>O11+P11+Q11</f>
        <v>1812</v>
      </c>
      <c r="S11" s="43">
        <v>6</v>
      </c>
    </row>
    <row r="12" spans="1:19" ht="20.100000000000001" customHeight="1">
      <c r="A12" s="10" t="s">
        <v>102</v>
      </c>
      <c r="B12" s="5">
        <v>2004</v>
      </c>
      <c r="C12" s="9">
        <v>0.9</v>
      </c>
      <c r="D12" s="24"/>
      <c r="E12" s="19"/>
      <c r="F12" s="19"/>
      <c r="G12" s="19"/>
      <c r="H12" s="19">
        <v>365</v>
      </c>
      <c r="I12" s="22">
        <v>666</v>
      </c>
      <c r="J12" s="25">
        <v>576</v>
      </c>
      <c r="K12" s="23"/>
      <c r="L12" s="19"/>
      <c r="M12" s="19"/>
      <c r="N12" s="19"/>
      <c r="O12" s="12">
        <f>SUM(D12:J12)</f>
        <v>1607</v>
      </c>
      <c r="P12" s="12">
        <f>SUM(K12:N12)</f>
        <v>0</v>
      </c>
      <c r="Q12" s="14"/>
      <c r="R12" s="16">
        <f>O12+P12+Q12</f>
        <v>1607</v>
      </c>
      <c r="S12" s="18">
        <v>7</v>
      </c>
    </row>
    <row r="13" spans="1:19" ht="20.100000000000001" customHeight="1">
      <c r="A13" s="10" t="s">
        <v>39</v>
      </c>
      <c r="B13" s="5">
        <v>2003</v>
      </c>
      <c r="C13" s="9">
        <v>0.9</v>
      </c>
      <c r="D13" s="65">
        <v>1000</v>
      </c>
      <c r="E13" s="19">
        <v>594</v>
      </c>
      <c r="F13" s="19"/>
      <c r="G13" s="21"/>
      <c r="H13" s="21"/>
      <c r="I13" s="22"/>
      <c r="J13" s="25"/>
      <c r="K13" s="23"/>
      <c r="L13" s="21"/>
      <c r="M13" s="21"/>
      <c r="N13" s="21"/>
      <c r="O13" s="12">
        <f>SUM(D13:J13)</f>
        <v>1594</v>
      </c>
      <c r="P13" s="12">
        <f>SUM(K13:N13)</f>
        <v>0</v>
      </c>
      <c r="Q13" s="14"/>
      <c r="R13" s="16">
        <f>O13+P13+Q13</f>
        <v>1594</v>
      </c>
      <c r="S13" s="43">
        <v>8</v>
      </c>
    </row>
    <row r="14" spans="1:19" ht="20.100000000000001" customHeight="1">
      <c r="A14" s="10" t="s">
        <v>5</v>
      </c>
      <c r="B14" s="5">
        <v>1998</v>
      </c>
      <c r="C14" s="9">
        <v>1</v>
      </c>
      <c r="D14" s="24">
        <v>403</v>
      </c>
      <c r="E14" s="19">
        <v>866</v>
      </c>
      <c r="F14" s="19"/>
      <c r="G14" s="20"/>
      <c r="H14" s="21"/>
      <c r="I14" s="22"/>
      <c r="J14" s="25">
        <v>320</v>
      </c>
      <c r="K14" s="23"/>
      <c r="L14" s="21"/>
      <c r="M14" s="21"/>
      <c r="N14" s="21"/>
      <c r="O14" s="12">
        <f>SUM(D14:J14)</f>
        <v>1589</v>
      </c>
      <c r="P14" s="12">
        <f>SUM(K14:N14)</f>
        <v>0</v>
      </c>
      <c r="Q14" s="14"/>
      <c r="R14" s="16">
        <f>O14+P14+Q14</f>
        <v>1589</v>
      </c>
      <c r="S14" s="18">
        <v>9</v>
      </c>
    </row>
    <row r="15" spans="1:19" ht="20.100000000000001" customHeight="1">
      <c r="A15" s="10" t="s">
        <v>40</v>
      </c>
      <c r="B15" s="5">
        <v>2004</v>
      </c>
      <c r="C15" s="9">
        <v>0.9</v>
      </c>
      <c r="D15" s="24"/>
      <c r="E15" s="19">
        <v>26</v>
      </c>
      <c r="F15" s="19">
        <v>563</v>
      </c>
      <c r="G15" s="21"/>
      <c r="H15" s="21">
        <v>650</v>
      </c>
      <c r="I15" s="22"/>
      <c r="J15" s="25"/>
      <c r="K15" s="23"/>
      <c r="L15" s="21"/>
      <c r="M15" s="21"/>
      <c r="N15" s="21"/>
      <c r="O15" s="12">
        <f>SUM(D15:J15)</f>
        <v>1239</v>
      </c>
      <c r="P15" s="12">
        <f>SUM(K15:N15)</f>
        <v>0</v>
      </c>
      <c r="Q15" s="14"/>
      <c r="R15" s="16">
        <f>O15+P15+Q15</f>
        <v>1239</v>
      </c>
      <c r="S15" s="43">
        <v>10</v>
      </c>
    </row>
    <row r="16" spans="1:19" ht="20.100000000000001" customHeight="1">
      <c r="A16" s="10" t="s">
        <v>18</v>
      </c>
      <c r="B16" s="5">
        <v>2000</v>
      </c>
      <c r="C16" s="9">
        <v>0.9</v>
      </c>
      <c r="D16" s="24">
        <v>290</v>
      </c>
      <c r="E16" s="19"/>
      <c r="F16" s="19">
        <v>772</v>
      </c>
      <c r="G16" s="21"/>
      <c r="H16" s="21"/>
      <c r="I16" s="22"/>
      <c r="J16" s="25"/>
      <c r="K16" s="23"/>
      <c r="L16" s="21"/>
      <c r="M16" s="21"/>
      <c r="N16" s="21"/>
      <c r="O16" s="12">
        <f>SUM(D16:J16)</f>
        <v>1062</v>
      </c>
      <c r="P16" s="12">
        <f>SUM(K16:N16)</f>
        <v>0</v>
      </c>
      <c r="Q16" s="14"/>
      <c r="R16" s="16">
        <f>O16+P16+Q16</f>
        <v>1062</v>
      </c>
      <c r="S16" s="18">
        <v>11</v>
      </c>
    </row>
    <row r="17" spans="1:19" ht="20.100000000000001" customHeight="1">
      <c r="A17" s="10" t="s">
        <v>16</v>
      </c>
      <c r="B17" s="5">
        <v>1992</v>
      </c>
      <c r="C17" s="9">
        <v>1</v>
      </c>
      <c r="D17" s="24"/>
      <c r="E17" s="19"/>
      <c r="F17" s="19"/>
      <c r="G17" s="20"/>
      <c r="H17" s="21"/>
      <c r="I17" s="22"/>
      <c r="J17" s="25">
        <v>858</v>
      </c>
      <c r="K17" s="23">
        <v>154</v>
      </c>
      <c r="L17" s="21"/>
      <c r="M17" s="21"/>
      <c r="N17" s="21"/>
      <c r="O17" s="12">
        <f>SUM(D17:J17)</f>
        <v>858</v>
      </c>
      <c r="P17" s="12">
        <f>SUM(K17:N17)</f>
        <v>154</v>
      </c>
      <c r="Q17" s="14"/>
      <c r="R17" s="16">
        <f>O17+P17+Q17</f>
        <v>1012</v>
      </c>
      <c r="S17" s="43">
        <v>12</v>
      </c>
    </row>
    <row r="18" spans="1:19" ht="20.100000000000001" customHeight="1">
      <c r="A18" s="10" t="s">
        <v>72</v>
      </c>
      <c r="B18" s="5">
        <v>2003</v>
      </c>
      <c r="C18" s="9">
        <v>0.9</v>
      </c>
      <c r="D18" s="24"/>
      <c r="E18" s="19"/>
      <c r="F18" s="184">
        <v>1000</v>
      </c>
      <c r="G18" s="20"/>
      <c r="H18" s="21"/>
      <c r="I18" s="22"/>
      <c r="J18" s="25"/>
      <c r="K18" s="23"/>
      <c r="L18" s="21"/>
      <c r="M18" s="21"/>
      <c r="N18" s="21"/>
      <c r="O18" s="12">
        <f>SUM(D18:J18)</f>
        <v>1000</v>
      </c>
      <c r="P18" s="12">
        <f>SUM(K18:N18)</f>
        <v>0</v>
      </c>
      <c r="Q18" s="14"/>
      <c r="R18" s="16">
        <f>O18+P18+Q18</f>
        <v>1000</v>
      </c>
      <c r="S18" s="18">
        <v>13</v>
      </c>
    </row>
    <row r="19" spans="1:19" ht="20.100000000000001" customHeight="1">
      <c r="A19" s="10" t="s">
        <v>37</v>
      </c>
      <c r="B19" s="5">
        <v>2004</v>
      </c>
      <c r="C19" s="9">
        <v>0.9</v>
      </c>
      <c r="D19" s="24"/>
      <c r="E19" s="19"/>
      <c r="F19" s="19"/>
      <c r="G19" s="20"/>
      <c r="H19" s="21">
        <v>730</v>
      </c>
      <c r="I19" s="22"/>
      <c r="J19" s="25"/>
      <c r="K19" s="23"/>
      <c r="L19" s="21"/>
      <c r="M19" s="21"/>
      <c r="N19" s="26"/>
      <c r="O19" s="12">
        <f>SUM(D19:J19)</f>
        <v>730</v>
      </c>
      <c r="P19" s="12">
        <f>SUM(K19:N19)</f>
        <v>0</v>
      </c>
      <c r="Q19" s="14"/>
      <c r="R19" s="16">
        <f>O19+P19+Q19</f>
        <v>730</v>
      </c>
      <c r="S19" s="43">
        <v>14</v>
      </c>
    </row>
    <row r="20" spans="1:19" ht="20.100000000000001" customHeight="1">
      <c r="A20" s="10" t="s">
        <v>36</v>
      </c>
      <c r="B20" s="5">
        <v>1993</v>
      </c>
      <c r="C20" s="9">
        <v>1</v>
      </c>
      <c r="D20" s="24"/>
      <c r="E20" s="19"/>
      <c r="F20" s="20"/>
      <c r="G20" s="20"/>
      <c r="H20" s="21">
        <v>646</v>
      </c>
      <c r="I20" s="22"/>
      <c r="J20" s="25"/>
      <c r="K20" s="23"/>
      <c r="L20" s="21"/>
      <c r="M20" s="21"/>
      <c r="N20" s="21"/>
      <c r="O20" s="12">
        <f>SUM(D20:J20)</f>
        <v>646</v>
      </c>
      <c r="P20" s="12">
        <f>SUM(K20:N20)</f>
        <v>0</v>
      </c>
      <c r="Q20" s="14"/>
      <c r="R20" s="16">
        <f>O20+P20+Q20</f>
        <v>646</v>
      </c>
      <c r="S20" s="18">
        <v>15</v>
      </c>
    </row>
    <row r="21" spans="1:19" ht="20.100000000000001" customHeight="1">
      <c r="A21" s="10" t="s">
        <v>32</v>
      </c>
      <c r="B21" s="5">
        <v>2003</v>
      </c>
      <c r="C21" s="9">
        <v>0.9</v>
      </c>
      <c r="D21" s="24"/>
      <c r="E21" s="19"/>
      <c r="F21" s="19"/>
      <c r="G21" s="21"/>
      <c r="H21" s="21"/>
      <c r="I21" s="27">
        <v>579</v>
      </c>
      <c r="J21" s="25"/>
      <c r="K21" s="23"/>
      <c r="L21" s="21"/>
      <c r="M21" s="21"/>
      <c r="N21" s="21"/>
      <c r="O21" s="12">
        <f>SUM(D21:J21)</f>
        <v>579</v>
      </c>
      <c r="P21" s="12">
        <f>SUM(K21:N21)</f>
        <v>0</v>
      </c>
      <c r="Q21" s="14"/>
      <c r="R21" s="16">
        <f>O21+P21+Q21</f>
        <v>579</v>
      </c>
      <c r="S21" s="43">
        <v>16</v>
      </c>
    </row>
    <row r="22" spans="1:19" ht="20.100000000000001" customHeight="1">
      <c r="A22" s="10" t="s">
        <v>82</v>
      </c>
      <c r="B22" s="5">
        <v>1999</v>
      </c>
      <c r="C22" s="9">
        <v>1</v>
      </c>
      <c r="D22" s="24"/>
      <c r="E22" s="19"/>
      <c r="F22" s="19"/>
      <c r="G22" s="21">
        <v>548</v>
      </c>
      <c r="H22" s="21"/>
      <c r="I22" s="22"/>
      <c r="J22" s="25"/>
      <c r="K22" s="23"/>
      <c r="L22" s="21"/>
      <c r="M22" s="21"/>
      <c r="N22" s="21"/>
      <c r="O22" s="12">
        <f>SUM(D22:J22)</f>
        <v>548</v>
      </c>
      <c r="P22" s="12">
        <f>SUM(K22:N22)</f>
        <v>0</v>
      </c>
      <c r="Q22" s="14"/>
      <c r="R22" s="16">
        <f>O22+P22+Q22</f>
        <v>548</v>
      </c>
      <c r="S22" s="18">
        <v>17</v>
      </c>
    </row>
    <row r="23" spans="1:19" ht="20.100000000000001" customHeight="1">
      <c r="A23" s="10" t="s">
        <v>74</v>
      </c>
      <c r="B23" s="5">
        <v>1972</v>
      </c>
      <c r="C23" s="9">
        <v>1</v>
      </c>
      <c r="D23" s="24"/>
      <c r="E23" s="19"/>
      <c r="F23" s="19">
        <v>412</v>
      </c>
      <c r="G23" s="20"/>
      <c r="H23" s="21">
        <v>104</v>
      </c>
      <c r="I23" s="22"/>
      <c r="J23" s="25"/>
      <c r="K23" s="23"/>
      <c r="L23" s="21"/>
      <c r="M23" s="21"/>
      <c r="N23" s="21"/>
      <c r="O23" s="12">
        <f>SUM(D23:J23)</f>
        <v>516</v>
      </c>
      <c r="P23" s="12">
        <f>SUM(K23:N23)</f>
        <v>0</v>
      </c>
      <c r="Q23" s="14"/>
      <c r="R23" s="16">
        <f>O23+P23+Q23</f>
        <v>516</v>
      </c>
      <c r="S23" s="43">
        <v>18</v>
      </c>
    </row>
    <row r="24" spans="1:19" ht="20.100000000000001" customHeight="1">
      <c r="A24" s="10" t="s">
        <v>75</v>
      </c>
      <c r="B24" s="5">
        <v>2002</v>
      </c>
      <c r="C24" s="9">
        <v>0.9</v>
      </c>
      <c r="D24" s="24"/>
      <c r="E24" s="19"/>
      <c r="F24" s="19">
        <v>0</v>
      </c>
      <c r="G24" s="21"/>
      <c r="H24" s="21"/>
      <c r="I24" s="22"/>
      <c r="J24" s="25">
        <v>435</v>
      </c>
      <c r="K24" s="23"/>
      <c r="L24" s="21"/>
      <c r="M24" s="21"/>
      <c r="N24" s="21"/>
      <c r="O24" s="12">
        <f>SUM(D24:J24)</f>
        <v>435</v>
      </c>
      <c r="P24" s="12">
        <f>SUM(K24:N24)</f>
        <v>0</v>
      </c>
      <c r="Q24" s="14"/>
      <c r="R24" s="16">
        <f>O24+P24+Q24</f>
        <v>435</v>
      </c>
      <c r="S24" s="18">
        <v>19</v>
      </c>
    </row>
    <row r="25" spans="1:19" ht="20.100000000000001" customHeight="1">
      <c r="A25" s="10" t="s">
        <v>35</v>
      </c>
      <c r="B25" s="5">
        <v>1990</v>
      </c>
      <c r="C25" s="9">
        <v>1</v>
      </c>
      <c r="D25" s="24">
        <v>389</v>
      </c>
      <c r="E25" s="19"/>
      <c r="F25" s="19"/>
      <c r="G25" s="19"/>
      <c r="H25" s="21"/>
      <c r="I25" s="22"/>
      <c r="J25" s="25"/>
      <c r="K25" s="23"/>
      <c r="L25" s="21"/>
      <c r="M25" s="21"/>
      <c r="N25" s="21"/>
      <c r="O25" s="12">
        <f>SUM(D25:J25)</f>
        <v>389</v>
      </c>
      <c r="P25" s="12">
        <f>SUM(K25:N25)</f>
        <v>0</v>
      </c>
      <c r="Q25" s="14"/>
      <c r="R25" s="16">
        <f>O25+P25+Q25</f>
        <v>389</v>
      </c>
      <c r="S25" s="43">
        <v>20</v>
      </c>
    </row>
    <row r="26" spans="1:19" ht="20.100000000000001" customHeight="1">
      <c r="A26" s="10" t="s">
        <v>211</v>
      </c>
      <c r="B26" s="5">
        <v>2003</v>
      </c>
      <c r="C26" s="9">
        <v>0.9</v>
      </c>
      <c r="D26" s="24"/>
      <c r="E26" s="19"/>
      <c r="F26" s="19"/>
      <c r="G26" s="21"/>
      <c r="H26" s="19"/>
      <c r="I26" s="22"/>
      <c r="J26" s="25">
        <v>335</v>
      </c>
      <c r="K26" s="23"/>
      <c r="L26" s="21"/>
      <c r="M26" s="21"/>
      <c r="N26" s="21"/>
      <c r="O26" s="12">
        <f>SUM(D26:J26)</f>
        <v>335</v>
      </c>
      <c r="P26" s="12">
        <f>SUM(K26:N26)</f>
        <v>0</v>
      </c>
      <c r="Q26" s="14"/>
      <c r="R26" s="16">
        <f>O26+P26+Q26</f>
        <v>335</v>
      </c>
      <c r="S26" s="18">
        <v>21</v>
      </c>
    </row>
    <row r="27" spans="1:19" ht="20.100000000000001" customHeight="1">
      <c r="A27" s="10" t="s">
        <v>99</v>
      </c>
      <c r="B27" s="5">
        <v>1980</v>
      </c>
      <c r="C27" s="9">
        <v>1</v>
      </c>
      <c r="D27" s="24"/>
      <c r="E27" s="19"/>
      <c r="F27" s="19"/>
      <c r="G27" s="19">
        <v>297</v>
      </c>
      <c r="H27" s="19"/>
      <c r="I27" s="22"/>
      <c r="J27" s="25"/>
      <c r="K27" s="23"/>
      <c r="L27" s="19"/>
      <c r="M27" s="19"/>
      <c r="N27" s="19"/>
      <c r="O27" s="12">
        <f>SUM(D27:J27)</f>
        <v>297</v>
      </c>
      <c r="P27" s="12">
        <f>SUM(K27:N27)</f>
        <v>0</v>
      </c>
      <c r="Q27" s="14"/>
      <c r="R27" s="16">
        <f>O27+P27+Q27</f>
        <v>297</v>
      </c>
      <c r="S27" s="43">
        <v>22</v>
      </c>
    </row>
    <row r="28" spans="1:19" ht="20.100000000000001" customHeight="1">
      <c r="A28" s="10" t="s">
        <v>13</v>
      </c>
      <c r="B28" s="5">
        <v>1980</v>
      </c>
      <c r="C28" s="9">
        <v>1</v>
      </c>
      <c r="D28" s="24"/>
      <c r="E28" s="19">
        <v>226</v>
      </c>
      <c r="F28" s="19"/>
      <c r="G28" s="21"/>
      <c r="H28" s="21"/>
      <c r="I28" s="22"/>
      <c r="J28" s="25"/>
      <c r="K28" s="23"/>
      <c r="L28" s="21"/>
      <c r="M28" s="21"/>
      <c r="N28" s="21"/>
      <c r="O28" s="12">
        <f>SUM(D28:J28)</f>
        <v>226</v>
      </c>
      <c r="P28" s="12">
        <f>SUM(K28:N28)</f>
        <v>0</v>
      </c>
      <c r="Q28" s="14"/>
      <c r="R28" s="16">
        <f>O28+P28+Q28</f>
        <v>226</v>
      </c>
      <c r="S28" s="18">
        <v>23</v>
      </c>
    </row>
    <row r="29" spans="1:19" ht="20.100000000000001" customHeight="1">
      <c r="A29" s="10" t="s">
        <v>41</v>
      </c>
      <c r="B29" s="5">
        <v>1977</v>
      </c>
      <c r="C29" s="9">
        <v>1</v>
      </c>
      <c r="D29" s="24"/>
      <c r="E29" s="19"/>
      <c r="F29" s="19"/>
      <c r="G29" s="21"/>
      <c r="H29" s="21"/>
      <c r="I29" s="22"/>
      <c r="J29" s="25">
        <v>208</v>
      </c>
      <c r="K29" s="23"/>
      <c r="L29" s="21"/>
      <c r="M29" s="21"/>
      <c r="N29" s="21"/>
      <c r="O29" s="12">
        <f>SUM(D29:J29)</f>
        <v>208</v>
      </c>
      <c r="P29" s="12">
        <f>SUM(K29:N29)</f>
        <v>0</v>
      </c>
      <c r="Q29" s="14"/>
      <c r="R29" s="16">
        <f>O29+P29+Q29</f>
        <v>208</v>
      </c>
      <c r="S29" s="43">
        <v>24</v>
      </c>
    </row>
    <row r="30" spans="1:19" ht="20.100000000000001" customHeight="1">
      <c r="A30" s="10" t="s">
        <v>212</v>
      </c>
      <c r="B30" s="5">
        <v>1975</v>
      </c>
      <c r="C30" s="9">
        <v>1</v>
      </c>
      <c r="D30" s="24"/>
      <c r="E30" s="19"/>
      <c r="F30" s="19"/>
      <c r="G30" s="21"/>
      <c r="H30" s="21"/>
      <c r="I30" s="22"/>
      <c r="J30" s="25">
        <v>85</v>
      </c>
      <c r="K30" s="23"/>
      <c r="L30" s="21"/>
      <c r="M30" s="21"/>
      <c r="N30" s="21"/>
      <c r="O30" s="12">
        <f>SUM(D30:J30)</f>
        <v>85</v>
      </c>
      <c r="P30" s="12">
        <f>SUM(K30:N30)</f>
        <v>0</v>
      </c>
      <c r="Q30" s="14"/>
      <c r="R30" s="16">
        <f>O30+P30+Q30</f>
        <v>85</v>
      </c>
      <c r="S30" s="18">
        <v>25</v>
      </c>
    </row>
    <row r="31" spans="1:19" ht="20.100000000000001" customHeight="1">
      <c r="A31" s="10" t="s">
        <v>53</v>
      </c>
      <c r="B31" s="5">
        <v>1985</v>
      </c>
      <c r="C31" s="9">
        <v>1</v>
      </c>
      <c r="D31" s="24">
        <v>0</v>
      </c>
      <c r="E31" s="19"/>
      <c r="F31" s="19"/>
      <c r="G31" s="21"/>
      <c r="H31" s="21"/>
      <c r="I31" s="22"/>
      <c r="J31" s="25"/>
      <c r="K31" s="23"/>
      <c r="L31" s="21"/>
      <c r="M31" s="21"/>
      <c r="N31" s="21"/>
      <c r="O31" s="12">
        <f>SUM(D31:J31)</f>
        <v>0</v>
      </c>
      <c r="P31" s="12">
        <f>SUM(K31:N31)</f>
        <v>0</v>
      </c>
      <c r="Q31" s="14"/>
      <c r="R31" s="16">
        <f>O31+P31+Q31</f>
        <v>0</v>
      </c>
      <c r="S31" s="18">
        <v>26</v>
      </c>
    </row>
    <row r="32" spans="1:19" ht="20.100000000000001" customHeight="1">
      <c r="A32" s="10" t="s">
        <v>14</v>
      </c>
      <c r="B32" s="5">
        <v>1977</v>
      </c>
      <c r="C32" s="9">
        <v>1</v>
      </c>
      <c r="D32" s="24"/>
      <c r="E32" s="19"/>
      <c r="F32" s="19"/>
      <c r="G32" s="21"/>
      <c r="H32" s="21"/>
      <c r="I32" s="22"/>
      <c r="J32" s="25">
        <v>0</v>
      </c>
      <c r="K32" s="23"/>
      <c r="L32" s="21"/>
      <c r="M32" s="21"/>
      <c r="N32" s="21"/>
      <c r="O32" s="12">
        <f>SUM(D32:J32)</f>
        <v>0</v>
      </c>
      <c r="P32" s="12">
        <f>SUM(K32:N32)</f>
        <v>0</v>
      </c>
      <c r="Q32" s="14"/>
      <c r="R32" s="16">
        <f>O32+P32+Q32</f>
        <v>0</v>
      </c>
      <c r="S32" s="18">
        <v>26</v>
      </c>
    </row>
  </sheetData>
  <autoFilter ref="A5:S32">
    <filterColumn colId="14"/>
    <filterColumn colId="15"/>
    <filterColumn colId="16"/>
    <sortState ref="A6:S87">
      <sortCondition ref="S5:S87"/>
    </sortState>
  </autoFilter>
  <mergeCells count="2">
    <mergeCell ref="A1:R1"/>
    <mergeCell ref="A2:S2"/>
  </mergeCells>
  <pageMargins left="0.39370078740157483" right="0.39370078740157483" top="0.39370078740157483" bottom="0.39370078740157483" header="0" footer="0"/>
  <pageSetup paperSize="9" scale="71" orientation="landscape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85" zoomScaleNormal="70" zoomScaleSheetLayoutView="85" workbookViewId="0">
      <selection activeCell="M18" sqref="M18"/>
    </sheetView>
  </sheetViews>
  <sheetFormatPr defaultRowHeight="15"/>
  <cols>
    <col min="1" max="1" width="8" customWidth="1"/>
    <col min="2" max="2" width="7.5703125" customWidth="1"/>
    <col min="3" max="3" width="19.7109375" customWidth="1"/>
    <col min="4" max="4" width="8.28515625" customWidth="1"/>
    <col min="5" max="5" width="6" customWidth="1"/>
    <col min="6" max="6" width="11.5703125" customWidth="1"/>
    <col min="7" max="7" width="19.140625" customWidth="1"/>
    <col min="8" max="8" width="11.42578125" customWidth="1"/>
    <col min="9" max="9" width="9.5703125" customWidth="1"/>
    <col min="10" max="10" width="7.5703125" customWidth="1"/>
    <col min="11" max="11" width="8.140625" customWidth="1"/>
    <col min="12" max="12" width="7.7109375" customWidth="1"/>
    <col min="13" max="13" width="11.7109375" customWidth="1"/>
    <col min="14" max="14" width="9.28515625" bestFit="1" customWidth="1"/>
    <col min="15" max="15" width="10.140625" customWidth="1"/>
  </cols>
  <sheetData>
    <row r="1" spans="1:18" ht="39.75" customHeight="1">
      <c r="A1" s="145" t="s">
        <v>185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P1" s="90"/>
      <c r="Q1" s="90"/>
    </row>
    <row r="2" spans="1:18" ht="27.75" customHeight="1">
      <c r="A2" s="148" t="s">
        <v>31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  <c r="P2" s="90"/>
      <c r="Q2" s="90"/>
    </row>
    <row r="3" spans="1:18" ht="18.75">
      <c r="A3" s="151" t="s">
        <v>173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/>
      <c r="P3" s="90"/>
      <c r="Q3" s="90"/>
      <c r="R3" s="90"/>
    </row>
    <row r="4" spans="1:18" ht="15.75">
      <c r="A4" s="154" t="s">
        <v>174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  <c r="P4" s="90"/>
      <c r="Q4" s="90"/>
    </row>
    <row r="5" spans="1:18" ht="15.75" customHeight="1">
      <c r="A5" s="91" t="s">
        <v>182</v>
      </c>
      <c r="B5" s="91" t="s">
        <v>183</v>
      </c>
      <c r="C5" s="75"/>
      <c r="D5" s="91" t="s">
        <v>175</v>
      </c>
      <c r="E5" s="75"/>
      <c r="G5" s="92" t="s">
        <v>176</v>
      </c>
      <c r="H5" s="93">
        <v>2</v>
      </c>
      <c r="I5" s="93"/>
      <c r="J5" s="94" t="s">
        <v>184</v>
      </c>
      <c r="K5" s="94"/>
      <c r="L5" s="91" t="s">
        <v>177</v>
      </c>
      <c r="N5" s="95">
        <v>2530</v>
      </c>
      <c r="O5" s="92" t="s">
        <v>178</v>
      </c>
      <c r="P5" s="90"/>
      <c r="Q5" s="90"/>
    </row>
    <row r="6" spans="1:18" ht="19.5" customHeight="1">
      <c r="A6" s="91"/>
      <c r="B6" s="91"/>
      <c r="C6" s="75"/>
      <c r="D6" s="75"/>
      <c r="E6" s="75"/>
      <c r="F6" s="91"/>
      <c r="G6" s="75"/>
      <c r="H6" s="91"/>
      <c r="I6" s="91"/>
      <c r="K6" s="75"/>
      <c r="L6" s="91" t="s">
        <v>179</v>
      </c>
      <c r="N6" s="95">
        <v>105</v>
      </c>
      <c r="O6" s="92" t="s">
        <v>178</v>
      </c>
      <c r="P6" s="90"/>
      <c r="Q6" s="90"/>
    </row>
    <row r="7" spans="1:18" ht="18.75" customHeight="1">
      <c r="A7" s="96" t="s">
        <v>11</v>
      </c>
      <c r="B7" s="29">
        <f>M9</f>
        <v>6.3328124999999999E-3</v>
      </c>
      <c r="C7" s="97"/>
      <c r="D7" s="97"/>
      <c r="E7" s="97"/>
      <c r="F7" s="97"/>
      <c r="G7" s="97"/>
      <c r="H7" s="97"/>
      <c r="I7" s="86"/>
      <c r="J7" s="86"/>
      <c r="K7" s="86"/>
      <c r="L7" s="86"/>
      <c r="M7" s="86"/>
      <c r="N7" s="86"/>
      <c r="O7" s="86"/>
    </row>
    <row r="8" spans="1:18" ht="42.75" customHeight="1">
      <c r="A8" s="87" t="s">
        <v>153</v>
      </c>
      <c r="B8" s="87" t="s">
        <v>154</v>
      </c>
      <c r="C8" s="87" t="s">
        <v>155</v>
      </c>
      <c r="D8" s="87" t="s">
        <v>156</v>
      </c>
      <c r="E8" s="87" t="s">
        <v>157</v>
      </c>
      <c r="F8" s="87" t="s">
        <v>158</v>
      </c>
      <c r="G8" s="87" t="s">
        <v>159</v>
      </c>
      <c r="H8" s="87" t="s">
        <v>160</v>
      </c>
      <c r="I8" s="87" t="s">
        <v>161</v>
      </c>
      <c r="J8" s="87" t="s">
        <v>162</v>
      </c>
      <c r="K8" s="87" t="s">
        <v>180</v>
      </c>
      <c r="L8" s="98" t="s">
        <v>9</v>
      </c>
      <c r="M8" s="99" t="s">
        <v>19</v>
      </c>
      <c r="N8" s="99" t="s">
        <v>7</v>
      </c>
      <c r="O8" s="100" t="s">
        <v>181</v>
      </c>
    </row>
    <row r="9" spans="1:18" ht="15" customHeight="1">
      <c r="A9" s="81">
        <v>1</v>
      </c>
      <c r="B9" s="82">
        <v>16</v>
      </c>
      <c r="C9" s="83" t="s">
        <v>12</v>
      </c>
      <c r="D9" s="81">
        <v>1996</v>
      </c>
      <c r="E9" s="81" t="s">
        <v>163</v>
      </c>
      <c r="F9" s="84" t="s">
        <v>164</v>
      </c>
      <c r="G9" s="85" t="s">
        <v>165</v>
      </c>
      <c r="H9" s="108">
        <v>7.0364583333333329E-3</v>
      </c>
      <c r="I9" s="102">
        <f>H9-$H$9</f>
        <v>0</v>
      </c>
      <c r="J9" s="103">
        <f>$N$5/(H9*24000)</f>
        <v>14.981495188749074</v>
      </c>
      <c r="K9" s="104" t="s">
        <v>171</v>
      </c>
      <c r="L9" s="105">
        <v>0.9</v>
      </c>
      <c r="M9" s="101">
        <f>H9*L9</f>
        <v>6.3328124999999999E-3</v>
      </c>
      <c r="N9" s="106">
        <f>1000*(2*$B$7/M9-1)</f>
        <v>1000</v>
      </c>
      <c r="O9" s="107">
        <v>1</v>
      </c>
    </row>
    <row r="10" spans="1:18" ht="15" customHeight="1">
      <c r="A10" s="81">
        <v>2</v>
      </c>
      <c r="B10" s="82">
        <v>505</v>
      </c>
      <c r="C10" s="83" t="s">
        <v>38</v>
      </c>
      <c r="D10" s="81">
        <v>1983</v>
      </c>
      <c r="E10" s="81" t="s">
        <v>163</v>
      </c>
      <c r="F10" s="85" t="s">
        <v>166</v>
      </c>
      <c r="G10" s="85" t="s">
        <v>165</v>
      </c>
      <c r="H10" s="108">
        <v>7.5652777777777784E-3</v>
      </c>
      <c r="I10" s="102">
        <f t="shared" ref="I10:I11" si="0">H10-$H$9</f>
        <v>5.2881944444444547E-4</v>
      </c>
      <c r="J10" s="103">
        <f>$N$5/(H10*24000)</f>
        <v>13.934275748118228</v>
      </c>
      <c r="K10" s="104" t="s">
        <v>167</v>
      </c>
      <c r="L10" s="103">
        <v>1</v>
      </c>
      <c r="M10" s="101">
        <f>H10*L10</f>
        <v>7.5652777777777784E-3</v>
      </c>
      <c r="N10" s="106">
        <f>1000*(2*$B$7/M10-1)</f>
        <v>674.17844685147782</v>
      </c>
      <c r="O10" s="107">
        <v>2</v>
      </c>
    </row>
    <row r="11" spans="1:18" ht="15" customHeight="1">
      <c r="A11" s="81">
        <v>3</v>
      </c>
      <c r="B11" s="82">
        <v>15</v>
      </c>
      <c r="C11" s="83" t="s">
        <v>3</v>
      </c>
      <c r="D11" s="81">
        <v>1985</v>
      </c>
      <c r="E11" s="81" t="s">
        <v>168</v>
      </c>
      <c r="F11" s="85" t="s">
        <v>166</v>
      </c>
      <c r="G11" s="85" t="s">
        <v>169</v>
      </c>
      <c r="H11" s="108">
        <v>8.2910879629629636E-3</v>
      </c>
      <c r="I11" s="102">
        <f t="shared" si="0"/>
        <v>1.2546296296296307E-3</v>
      </c>
      <c r="J11" s="103">
        <f>$N$5/(H11*24000)</f>
        <v>12.71445522440148</v>
      </c>
      <c r="K11" s="104" t="s">
        <v>170</v>
      </c>
      <c r="L11" s="103">
        <v>1</v>
      </c>
      <c r="M11" s="101">
        <f>H11*L11</f>
        <v>8.2910879629629636E-3</v>
      </c>
      <c r="N11" s="106">
        <f>1000*(2*$B$7/M11-1)</f>
        <v>527.61918056815784</v>
      </c>
      <c r="O11" s="107">
        <v>3</v>
      </c>
    </row>
    <row r="13" spans="1:18">
      <c r="B13" s="50" t="s">
        <v>87</v>
      </c>
    </row>
    <row r="14" spans="1:18" ht="27" customHeight="1">
      <c r="A14" s="157" t="s">
        <v>88</v>
      </c>
      <c r="B14" s="158"/>
      <c r="C14" s="76" t="s">
        <v>89</v>
      </c>
      <c r="D14" s="80" t="s">
        <v>90</v>
      </c>
      <c r="E14" s="77" t="s">
        <v>152</v>
      </c>
      <c r="F14" s="80" t="s">
        <v>91</v>
      </c>
      <c r="G14" s="159" t="s">
        <v>92</v>
      </c>
      <c r="H14" s="159"/>
      <c r="I14" s="159"/>
      <c r="J14" s="160"/>
      <c r="K14" s="75"/>
      <c r="L14" s="75"/>
      <c r="M14" s="75"/>
      <c r="N14" s="75"/>
    </row>
    <row r="15" spans="1:18" ht="15" customHeight="1">
      <c r="A15" s="161">
        <v>42596</v>
      </c>
      <c r="B15" s="162"/>
      <c r="C15" s="78" t="s">
        <v>146</v>
      </c>
      <c r="D15" s="167" t="s">
        <v>147</v>
      </c>
      <c r="E15" s="169"/>
      <c r="F15" s="169" t="s">
        <v>148</v>
      </c>
      <c r="G15" s="167" t="s">
        <v>149</v>
      </c>
      <c r="H15" s="167"/>
      <c r="I15" s="167"/>
      <c r="J15" s="160"/>
      <c r="K15" s="79"/>
      <c r="L15" s="79"/>
      <c r="M15" s="79"/>
      <c r="N15" s="79"/>
    </row>
    <row r="16" spans="1:18" ht="15" customHeight="1">
      <c r="A16" s="163"/>
      <c r="B16" s="164"/>
      <c r="C16" s="78" t="s">
        <v>150</v>
      </c>
      <c r="D16" s="168"/>
      <c r="E16" s="170"/>
      <c r="F16" s="172"/>
      <c r="G16" s="167"/>
      <c r="H16" s="167"/>
      <c r="I16" s="167"/>
      <c r="J16" s="160"/>
      <c r="K16" s="75"/>
      <c r="L16" s="75"/>
      <c r="M16" s="75"/>
      <c r="N16" s="75"/>
    </row>
    <row r="17" spans="1:14" ht="15" customHeight="1">
      <c r="A17" s="165"/>
      <c r="B17" s="166"/>
      <c r="C17" s="78" t="s">
        <v>151</v>
      </c>
      <c r="D17" s="168"/>
      <c r="E17" s="171"/>
      <c r="F17" s="173"/>
      <c r="G17" s="167"/>
      <c r="H17" s="167"/>
      <c r="I17" s="167"/>
      <c r="J17" s="160"/>
      <c r="K17" s="79"/>
      <c r="L17" s="79"/>
      <c r="M17" s="79"/>
      <c r="N17" s="79"/>
    </row>
    <row r="18" spans="1:14" ht="45" customHeight="1">
      <c r="A18" s="128" t="s">
        <v>172</v>
      </c>
      <c r="B18" s="124"/>
      <c r="C18" s="124"/>
      <c r="D18" s="124"/>
      <c r="E18" s="124"/>
      <c r="F18" s="124"/>
      <c r="G18" s="124"/>
      <c r="H18" s="124"/>
    </row>
  </sheetData>
  <autoFilter ref="A8:O8">
    <sortState ref="A9:O15">
      <sortCondition ref="M8"/>
    </sortState>
  </autoFilter>
  <mergeCells count="12">
    <mergeCell ref="A18:H18"/>
    <mergeCell ref="A1:O1"/>
    <mergeCell ref="A2:O2"/>
    <mergeCell ref="A3:O3"/>
    <mergeCell ref="A4:O4"/>
    <mergeCell ref="A14:B14"/>
    <mergeCell ref="G14:J14"/>
    <mergeCell ref="A15:B17"/>
    <mergeCell ref="D15:D17"/>
    <mergeCell ref="E15:E17"/>
    <mergeCell ref="F15:F17"/>
    <mergeCell ref="G15:J17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85" zoomScaleNormal="70" zoomScaleSheetLayoutView="85" workbookViewId="0">
      <selection activeCell="Q11" sqref="Q11"/>
    </sheetView>
  </sheetViews>
  <sheetFormatPr defaultRowHeight="15"/>
  <cols>
    <col min="1" max="1" width="8" customWidth="1"/>
    <col min="2" max="2" width="7.5703125" customWidth="1"/>
    <col min="3" max="3" width="19.7109375" customWidth="1"/>
    <col min="4" max="4" width="8.28515625" customWidth="1"/>
    <col min="5" max="5" width="6" customWidth="1"/>
    <col min="6" max="6" width="11.5703125" customWidth="1"/>
    <col min="7" max="7" width="19.140625" customWidth="1"/>
    <col min="8" max="8" width="11.42578125" customWidth="1"/>
    <col min="9" max="9" width="9.5703125" customWidth="1"/>
    <col min="10" max="10" width="7.5703125" customWidth="1"/>
    <col min="11" max="11" width="8.140625" customWidth="1"/>
    <col min="12" max="12" width="7.7109375" customWidth="1"/>
    <col min="13" max="13" width="11.7109375" customWidth="1"/>
    <col min="14" max="14" width="9.28515625" bestFit="1" customWidth="1"/>
    <col min="15" max="15" width="10.140625" customWidth="1"/>
  </cols>
  <sheetData>
    <row r="1" spans="1:18" ht="39.75" customHeight="1">
      <c r="A1" s="145" t="s">
        <v>189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P1" s="90"/>
      <c r="Q1" s="90"/>
    </row>
    <row r="2" spans="1:18" ht="27.75" customHeight="1">
      <c r="A2" s="148" t="s">
        <v>31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  <c r="P2" s="90"/>
      <c r="Q2" s="90"/>
    </row>
    <row r="3" spans="1:18" ht="18.75">
      <c r="A3" s="151" t="s">
        <v>188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/>
      <c r="P3" s="90"/>
      <c r="Q3" s="90"/>
      <c r="R3" s="90"/>
    </row>
    <row r="4" spans="1:18" ht="15.75">
      <c r="A4" s="154" t="s">
        <v>190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  <c r="P4" s="90"/>
      <c r="Q4" s="90"/>
    </row>
    <row r="5" spans="1:18" ht="15.75" customHeight="1">
      <c r="A5" s="91" t="s">
        <v>182</v>
      </c>
      <c r="B5" s="91" t="s">
        <v>183</v>
      </c>
      <c r="C5" s="109"/>
      <c r="D5" s="91" t="s">
        <v>175</v>
      </c>
      <c r="E5" s="109"/>
      <c r="G5" s="92" t="s">
        <v>176</v>
      </c>
      <c r="H5" s="93">
        <v>2</v>
      </c>
      <c r="I5" s="93"/>
      <c r="J5" s="94" t="s">
        <v>184</v>
      </c>
      <c r="K5" s="94"/>
      <c r="L5" s="91" t="s">
        <v>177</v>
      </c>
      <c r="N5" s="95">
        <v>5070</v>
      </c>
      <c r="O5" s="92" t="s">
        <v>178</v>
      </c>
      <c r="P5" s="90"/>
      <c r="Q5" s="90"/>
    </row>
    <row r="6" spans="1:18" ht="19.5" customHeight="1">
      <c r="A6" s="91"/>
      <c r="B6" s="91"/>
      <c r="C6" s="109"/>
      <c r="D6" s="109"/>
      <c r="E6" s="109"/>
      <c r="F6" s="91"/>
      <c r="G6" s="109"/>
      <c r="H6" s="91"/>
      <c r="I6" s="91"/>
      <c r="K6" s="109"/>
      <c r="L6" s="91" t="s">
        <v>179</v>
      </c>
      <c r="N6" s="112" t="s">
        <v>187</v>
      </c>
      <c r="O6" s="92" t="s">
        <v>178</v>
      </c>
      <c r="P6" s="90"/>
      <c r="Q6" s="90"/>
    </row>
    <row r="7" spans="1:18" ht="18.75" customHeight="1">
      <c r="A7" s="96" t="s">
        <v>11</v>
      </c>
      <c r="B7" s="29">
        <f>M9</f>
        <v>1.4039351851851851E-2</v>
      </c>
      <c r="C7" s="97"/>
      <c r="D7" s="97"/>
      <c r="E7" s="97"/>
      <c r="F7" s="97"/>
      <c r="G7" s="97"/>
      <c r="H7" s="97"/>
      <c r="I7" s="86"/>
      <c r="J7" s="86"/>
      <c r="K7" s="86"/>
      <c r="L7" s="86"/>
      <c r="M7" s="86"/>
      <c r="N7" s="86"/>
      <c r="O7" s="86"/>
    </row>
    <row r="8" spans="1:18" ht="42.75" customHeight="1">
      <c r="A8" s="87" t="s">
        <v>153</v>
      </c>
      <c r="B8" s="87" t="s">
        <v>154</v>
      </c>
      <c r="C8" s="87" t="s">
        <v>155</v>
      </c>
      <c r="D8" s="87" t="s">
        <v>156</v>
      </c>
      <c r="E8" s="87" t="s">
        <v>157</v>
      </c>
      <c r="F8" s="87" t="s">
        <v>158</v>
      </c>
      <c r="G8" s="87" t="s">
        <v>159</v>
      </c>
      <c r="H8" s="87" t="s">
        <v>160</v>
      </c>
      <c r="I8" s="87" t="s">
        <v>161</v>
      </c>
      <c r="J8" s="87" t="s">
        <v>162</v>
      </c>
      <c r="K8" s="87" t="s">
        <v>180</v>
      </c>
      <c r="L8" s="98" t="s">
        <v>9</v>
      </c>
      <c r="M8" s="99" t="s">
        <v>19</v>
      </c>
      <c r="N8" s="99" t="s">
        <v>7</v>
      </c>
      <c r="O8" s="100" t="s">
        <v>181</v>
      </c>
    </row>
    <row r="9" spans="1:18" ht="15" customHeight="1">
      <c r="A9" s="81">
        <v>1</v>
      </c>
      <c r="B9" s="82">
        <v>505</v>
      </c>
      <c r="C9" s="83" t="s">
        <v>38</v>
      </c>
      <c r="D9" s="81">
        <v>1983</v>
      </c>
      <c r="E9" s="81" t="s">
        <v>163</v>
      </c>
      <c r="F9" s="85" t="s">
        <v>166</v>
      </c>
      <c r="G9" s="85" t="s">
        <v>165</v>
      </c>
      <c r="H9" s="108">
        <v>1.4039351851851851E-2</v>
      </c>
      <c r="I9" s="102">
        <f>H9-$H$9</f>
        <v>0</v>
      </c>
      <c r="J9" s="103">
        <f>$N$5/(H9*24000)</f>
        <v>15.046990931574609</v>
      </c>
      <c r="K9" s="104" t="s">
        <v>171</v>
      </c>
      <c r="L9" s="103">
        <v>1</v>
      </c>
      <c r="M9" s="101">
        <f>H9*L9</f>
        <v>1.4039351851851851E-2</v>
      </c>
      <c r="N9" s="106">
        <f>1000*(2*$B$7/M9-1)</f>
        <v>1000</v>
      </c>
      <c r="O9" s="107">
        <v>1</v>
      </c>
    </row>
    <row r="10" spans="1:18" ht="15" customHeight="1">
      <c r="A10" s="81">
        <v>2</v>
      </c>
      <c r="B10" s="82">
        <v>17</v>
      </c>
      <c r="C10" s="83" t="s">
        <v>12</v>
      </c>
      <c r="D10" s="81">
        <v>1996</v>
      </c>
      <c r="E10" s="81" t="s">
        <v>163</v>
      </c>
      <c r="F10" s="84" t="s">
        <v>164</v>
      </c>
      <c r="G10" s="85" t="s">
        <v>165</v>
      </c>
      <c r="H10" s="108" t="s">
        <v>186</v>
      </c>
      <c r="I10" s="102"/>
      <c r="J10" s="103"/>
      <c r="K10" s="104"/>
      <c r="L10" s="105"/>
      <c r="M10" s="101"/>
      <c r="N10" s="106"/>
      <c r="O10" s="107"/>
    </row>
    <row r="11" spans="1:18" ht="15" customHeight="1">
      <c r="A11" s="81">
        <v>3</v>
      </c>
      <c r="B11" s="82">
        <v>16</v>
      </c>
      <c r="C11" s="83" t="s">
        <v>3</v>
      </c>
      <c r="D11" s="81">
        <v>1985</v>
      </c>
      <c r="E11" s="81" t="s">
        <v>168</v>
      </c>
      <c r="F11" s="85" t="s">
        <v>166</v>
      </c>
      <c r="G11" s="85" t="s">
        <v>169</v>
      </c>
      <c r="H11" s="108" t="s">
        <v>49</v>
      </c>
      <c r="I11" s="102"/>
      <c r="J11" s="103"/>
      <c r="K11" s="104"/>
      <c r="L11" s="103"/>
      <c r="M11" s="101"/>
      <c r="N11" s="106"/>
      <c r="O11" s="107"/>
    </row>
    <row r="13" spans="1:18">
      <c r="B13" s="50" t="s">
        <v>87</v>
      </c>
    </row>
    <row r="14" spans="1:18" ht="27" customHeight="1">
      <c r="A14" s="157" t="s">
        <v>88</v>
      </c>
      <c r="B14" s="158"/>
      <c r="C14" s="110" t="s">
        <v>89</v>
      </c>
      <c r="D14" s="80" t="s">
        <v>90</v>
      </c>
      <c r="E14" s="111" t="s">
        <v>152</v>
      </c>
      <c r="F14" s="80" t="s">
        <v>91</v>
      </c>
      <c r="G14" s="159" t="s">
        <v>92</v>
      </c>
      <c r="H14" s="159"/>
      <c r="I14" s="159"/>
      <c r="J14" s="160"/>
      <c r="K14" s="109"/>
      <c r="L14" s="109"/>
      <c r="M14" s="109"/>
      <c r="N14" s="109"/>
    </row>
    <row r="15" spans="1:18" ht="15" customHeight="1">
      <c r="A15" s="161">
        <v>42666</v>
      </c>
      <c r="B15" s="162"/>
      <c r="C15" s="78" t="s">
        <v>192</v>
      </c>
      <c r="D15" s="167" t="s">
        <v>147</v>
      </c>
      <c r="E15" s="169"/>
      <c r="F15" s="169" t="s">
        <v>148</v>
      </c>
      <c r="G15" s="167" t="s">
        <v>194</v>
      </c>
      <c r="H15" s="167"/>
      <c r="I15" s="167"/>
      <c r="J15" s="160"/>
      <c r="K15" s="79"/>
      <c r="L15" s="79"/>
      <c r="M15" s="79"/>
      <c r="N15" s="79"/>
    </row>
    <row r="16" spans="1:18" ht="15" customHeight="1">
      <c r="A16" s="163"/>
      <c r="B16" s="164"/>
      <c r="C16" s="78" t="s">
        <v>193</v>
      </c>
      <c r="D16" s="168"/>
      <c r="E16" s="170"/>
      <c r="F16" s="172"/>
      <c r="G16" s="167"/>
      <c r="H16" s="167"/>
      <c r="I16" s="167"/>
      <c r="J16" s="160"/>
      <c r="K16" s="109"/>
      <c r="L16" s="109"/>
      <c r="M16" s="109"/>
      <c r="N16" s="109"/>
    </row>
    <row r="17" spans="1:14" ht="15" customHeight="1">
      <c r="A17" s="165"/>
      <c r="B17" s="166"/>
      <c r="C17" s="78" t="s">
        <v>133</v>
      </c>
      <c r="D17" s="168"/>
      <c r="E17" s="171"/>
      <c r="F17" s="173"/>
      <c r="G17" s="167"/>
      <c r="H17" s="167"/>
      <c r="I17" s="167"/>
      <c r="J17" s="160"/>
      <c r="K17" s="79"/>
      <c r="L17" s="79"/>
      <c r="M17" s="79"/>
      <c r="N17" s="79"/>
    </row>
    <row r="18" spans="1:14" ht="45" customHeight="1">
      <c r="A18" s="128" t="s">
        <v>191</v>
      </c>
      <c r="B18" s="124"/>
      <c r="C18" s="124"/>
      <c r="D18" s="124"/>
      <c r="E18" s="124"/>
      <c r="F18" s="124"/>
      <c r="G18" s="124"/>
      <c r="H18" s="124"/>
    </row>
  </sheetData>
  <autoFilter ref="A8:O8">
    <sortState ref="A9:O11">
      <sortCondition ref="H8"/>
    </sortState>
  </autoFilter>
  <mergeCells count="12">
    <mergeCell ref="A18:H18"/>
    <mergeCell ref="A1:O1"/>
    <mergeCell ref="A2:O2"/>
    <mergeCell ref="A3:O3"/>
    <mergeCell ref="A4:O4"/>
    <mergeCell ref="A14:B14"/>
    <mergeCell ref="G14:J14"/>
    <mergeCell ref="A15:B17"/>
    <mergeCell ref="D15:D17"/>
    <mergeCell ref="E15:E17"/>
    <mergeCell ref="F15:F17"/>
    <mergeCell ref="G15:J17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BreakPreview" zoomScale="85" zoomScaleNormal="70" zoomScaleSheetLayoutView="85" workbookViewId="0">
      <selection activeCell="N12" sqref="N12"/>
    </sheetView>
  </sheetViews>
  <sheetFormatPr defaultRowHeight="15"/>
  <cols>
    <col min="1" max="1" width="8" customWidth="1"/>
    <col min="2" max="2" width="7.5703125" customWidth="1"/>
    <col min="3" max="3" width="19.7109375" customWidth="1"/>
    <col min="4" max="4" width="8.28515625" customWidth="1"/>
    <col min="5" max="5" width="6" customWidth="1"/>
    <col min="6" max="6" width="11.5703125" customWidth="1"/>
    <col min="7" max="7" width="19.140625" customWidth="1"/>
    <col min="8" max="8" width="11.42578125" customWidth="1"/>
    <col min="9" max="9" width="9.5703125" customWidth="1"/>
    <col min="10" max="10" width="7.5703125" customWidth="1"/>
    <col min="11" max="11" width="8.140625" customWidth="1"/>
    <col min="12" max="12" width="7.7109375" customWidth="1"/>
    <col min="13" max="13" width="11.7109375" customWidth="1"/>
    <col min="14" max="14" width="9.28515625" bestFit="1" customWidth="1"/>
    <col min="15" max="15" width="10.140625" customWidth="1"/>
  </cols>
  <sheetData>
    <row r="1" spans="1:18" ht="39.75" customHeight="1">
      <c r="A1" s="145" t="s">
        <v>226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P1" s="90"/>
      <c r="Q1" s="90"/>
    </row>
    <row r="2" spans="1:18" ht="27.75" customHeight="1">
      <c r="A2" s="148" t="s">
        <v>31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/>
      <c r="P2" s="90"/>
      <c r="Q2" s="90"/>
    </row>
    <row r="3" spans="1:18" ht="18.75">
      <c r="A3" s="151" t="s">
        <v>195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/>
      <c r="P3" s="90"/>
      <c r="Q3" s="90"/>
      <c r="R3" s="90"/>
    </row>
    <row r="4" spans="1:18" ht="33.75" customHeight="1">
      <c r="A4" s="174" t="s">
        <v>196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  <c r="P4" s="90"/>
      <c r="Q4" s="90"/>
    </row>
    <row r="5" spans="1:18" ht="15.75" customHeight="1">
      <c r="A5" s="91" t="s">
        <v>182</v>
      </c>
      <c r="B5" s="91" t="s">
        <v>205</v>
      </c>
      <c r="C5" s="114"/>
      <c r="D5" s="91" t="s">
        <v>175</v>
      </c>
      <c r="E5" s="114"/>
      <c r="G5" s="92" t="s">
        <v>176</v>
      </c>
      <c r="H5" s="93">
        <v>2</v>
      </c>
      <c r="I5" s="93"/>
      <c r="J5" s="94" t="s">
        <v>184</v>
      </c>
      <c r="K5" s="94"/>
      <c r="L5" s="91" t="s">
        <v>177</v>
      </c>
      <c r="N5" s="95">
        <v>3900</v>
      </c>
      <c r="O5" s="92" t="s">
        <v>178</v>
      </c>
      <c r="P5" s="90"/>
      <c r="Q5" s="90"/>
    </row>
    <row r="6" spans="1:18" ht="19.5" customHeight="1">
      <c r="A6" s="91"/>
      <c r="B6" s="91"/>
      <c r="C6" s="114"/>
      <c r="D6" s="114"/>
      <c r="E6" s="114"/>
      <c r="F6" s="91"/>
      <c r="G6" s="114"/>
      <c r="H6" s="91"/>
      <c r="I6" s="91"/>
      <c r="K6" s="114"/>
      <c r="L6" s="91" t="s">
        <v>179</v>
      </c>
      <c r="N6" s="112">
        <v>44</v>
      </c>
      <c r="O6" s="92" t="s">
        <v>204</v>
      </c>
      <c r="P6" s="90"/>
      <c r="Q6" s="90"/>
    </row>
    <row r="7" spans="1:18" ht="18.75" customHeight="1">
      <c r="A7" s="96" t="s">
        <v>11</v>
      </c>
      <c r="B7" s="29">
        <f>M9</f>
        <v>9.9652777777777778E-3</v>
      </c>
      <c r="C7" s="97"/>
      <c r="D7" s="97"/>
      <c r="E7" s="97"/>
      <c r="F7" s="97"/>
      <c r="G7" s="97"/>
      <c r="H7" s="97"/>
      <c r="I7" s="86"/>
      <c r="J7" s="86"/>
      <c r="K7" s="86"/>
      <c r="L7" s="86"/>
      <c r="M7" s="86"/>
      <c r="N7" s="86"/>
      <c r="O7" s="86"/>
    </row>
    <row r="8" spans="1:18" ht="42.75" customHeight="1">
      <c r="A8" s="87" t="s">
        <v>153</v>
      </c>
      <c r="B8" s="87" t="s">
        <v>154</v>
      </c>
      <c r="C8" s="87" t="s">
        <v>155</v>
      </c>
      <c r="D8" s="87" t="s">
        <v>156</v>
      </c>
      <c r="E8" s="87" t="s">
        <v>157</v>
      </c>
      <c r="F8" s="87" t="s">
        <v>158</v>
      </c>
      <c r="G8" s="87" t="s">
        <v>159</v>
      </c>
      <c r="H8" s="87" t="s">
        <v>160</v>
      </c>
      <c r="I8" s="87" t="s">
        <v>161</v>
      </c>
      <c r="J8" s="87" t="s">
        <v>162</v>
      </c>
      <c r="K8" s="87" t="s">
        <v>180</v>
      </c>
      <c r="L8" s="98" t="s">
        <v>9</v>
      </c>
      <c r="M8" s="99" t="s">
        <v>19</v>
      </c>
      <c r="N8" s="99" t="s">
        <v>7</v>
      </c>
      <c r="O8" s="100" t="s">
        <v>181</v>
      </c>
    </row>
    <row r="9" spans="1:18" ht="15" customHeight="1">
      <c r="A9" s="81">
        <v>1</v>
      </c>
      <c r="B9" s="82">
        <v>117</v>
      </c>
      <c r="C9" s="83" t="s">
        <v>3</v>
      </c>
      <c r="D9" s="81">
        <v>1985</v>
      </c>
      <c r="E9" s="81" t="s">
        <v>168</v>
      </c>
      <c r="F9" s="85" t="s">
        <v>206</v>
      </c>
      <c r="G9" s="85" t="s">
        <v>169</v>
      </c>
      <c r="H9" s="108">
        <v>9.9652777777777778E-3</v>
      </c>
      <c r="I9" s="102">
        <f>H9-$H$9</f>
        <v>0</v>
      </c>
      <c r="J9" s="103">
        <f>$N$5/(H9*24000)</f>
        <v>16.306620209059233</v>
      </c>
      <c r="K9" s="104" t="s">
        <v>171</v>
      </c>
      <c r="L9" s="103">
        <v>1</v>
      </c>
      <c r="M9" s="101">
        <f>H9*L9</f>
        <v>9.9652777777777778E-3</v>
      </c>
      <c r="N9" s="106">
        <f>1000*(2*$B$7/M9-1)</f>
        <v>1000</v>
      </c>
      <c r="O9" s="107">
        <v>1</v>
      </c>
    </row>
    <row r="10" spans="1:18" ht="15" customHeight="1">
      <c r="A10" s="81">
        <v>2</v>
      </c>
      <c r="B10" s="82">
        <v>7777</v>
      </c>
      <c r="C10" s="83" t="s">
        <v>16</v>
      </c>
      <c r="D10" s="81">
        <v>1992</v>
      </c>
      <c r="E10" s="81" t="s">
        <v>168</v>
      </c>
      <c r="F10" s="85" t="s">
        <v>207</v>
      </c>
      <c r="G10" s="85" t="s">
        <v>165</v>
      </c>
      <c r="H10" s="108">
        <v>1.0729166666666666E-2</v>
      </c>
      <c r="I10" s="102">
        <f>H10-$H$9</f>
        <v>7.638888888888886E-4</v>
      </c>
      <c r="J10" s="103">
        <f>$N$5/(H10*24000)</f>
        <v>15.145631067961165</v>
      </c>
      <c r="K10" s="104" t="s">
        <v>167</v>
      </c>
      <c r="L10" s="103">
        <v>1</v>
      </c>
      <c r="M10" s="101">
        <f>H10*L10</f>
        <v>1.0729166666666666E-2</v>
      </c>
      <c r="N10" s="106">
        <f>1000*(2*$B$7/M10-1)</f>
        <v>857.6051779935276</v>
      </c>
      <c r="O10" s="107">
        <v>2</v>
      </c>
    </row>
    <row r="11" spans="1:18" ht="15" customHeight="1">
      <c r="A11" s="81">
        <v>3</v>
      </c>
      <c r="B11" s="82">
        <v>31</v>
      </c>
      <c r="C11" s="83" t="s">
        <v>12</v>
      </c>
      <c r="D11" s="81">
        <v>2003</v>
      </c>
      <c r="E11" s="81" t="s">
        <v>168</v>
      </c>
      <c r="F11" s="84" t="s">
        <v>166</v>
      </c>
      <c r="G11" s="85" t="s">
        <v>165</v>
      </c>
      <c r="H11" s="108">
        <v>1.2349537037037039E-2</v>
      </c>
      <c r="I11" s="102">
        <f>H11-$H$9</f>
        <v>2.3842592592592613E-3</v>
      </c>
      <c r="J11" s="103">
        <f>$N$5/(H11*24000)</f>
        <v>13.158388003748827</v>
      </c>
      <c r="K11" s="104" t="s">
        <v>170</v>
      </c>
      <c r="L11" s="103">
        <v>0.9</v>
      </c>
      <c r="M11" s="101">
        <f>H11*L11</f>
        <v>1.1114583333333336E-2</v>
      </c>
      <c r="N11" s="106">
        <f>1000*(2*$B$7/M11-1)</f>
        <v>793.18962824117432</v>
      </c>
      <c r="O11" s="107">
        <v>3</v>
      </c>
    </row>
    <row r="12" spans="1:18" ht="15" customHeight="1">
      <c r="A12" s="81">
        <v>4</v>
      </c>
      <c r="B12" s="82">
        <v>122</v>
      </c>
      <c r="C12" s="83" t="s">
        <v>3</v>
      </c>
      <c r="D12" s="81">
        <v>1985</v>
      </c>
      <c r="E12" s="81" t="s">
        <v>168</v>
      </c>
      <c r="F12" s="85" t="s">
        <v>208</v>
      </c>
      <c r="G12" s="85" t="s">
        <v>169</v>
      </c>
      <c r="H12" s="108">
        <v>1.2268518518518519E-2</v>
      </c>
      <c r="I12" s="102">
        <f>H12-$H$9</f>
        <v>2.3032407407407411E-3</v>
      </c>
      <c r="J12" s="103">
        <f>$N$5/(H12*24000)</f>
        <v>13.245283018867925</v>
      </c>
      <c r="K12" s="107" t="s">
        <v>59</v>
      </c>
      <c r="L12" s="105">
        <v>1</v>
      </c>
      <c r="M12" s="101">
        <f>H12*L12</f>
        <v>1.2268518518518519E-2</v>
      </c>
      <c r="N12" s="106">
        <f>1000*(2*$B$7/M12-1)</f>
        <v>624.52830188679241</v>
      </c>
      <c r="O12" s="107" t="s">
        <v>59</v>
      </c>
    </row>
    <row r="13" spans="1:18" ht="15" customHeight="1">
      <c r="A13" s="81">
        <v>5</v>
      </c>
      <c r="B13" s="82">
        <v>27</v>
      </c>
      <c r="C13" s="83" t="s">
        <v>102</v>
      </c>
      <c r="D13" s="81">
        <v>2004</v>
      </c>
      <c r="E13" s="81"/>
      <c r="F13" s="85" t="s">
        <v>166</v>
      </c>
      <c r="G13" s="180" t="s">
        <v>165</v>
      </c>
      <c r="H13" s="108">
        <v>1.4050925925925927E-2</v>
      </c>
      <c r="I13" s="102">
        <f>H13-$H$9</f>
        <v>4.085648148148149E-3</v>
      </c>
      <c r="J13" s="103">
        <f>$N$5/(H13*24000)</f>
        <v>11.56507413509061</v>
      </c>
      <c r="K13" s="104" t="s">
        <v>217</v>
      </c>
      <c r="L13" s="103">
        <v>0.9</v>
      </c>
      <c r="M13" s="101">
        <f>H13*L13</f>
        <v>1.2645833333333334E-2</v>
      </c>
      <c r="N13" s="106">
        <f>1000*(2*$B$7/M13-1)</f>
        <v>576.05711147721036</v>
      </c>
      <c r="O13" s="107">
        <v>4</v>
      </c>
    </row>
    <row r="14" spans="1:18" ht="15" customHeight="1">
      <c r="A14" s="81">
        <v>6</v>
      </c>
      <c r="B14" s="82">
        <v>26</v>
      </c>
      <c r="C14" s="83" t="s">
        <v>75</v>
      </c>
      <c r="D14" s="81">
        <v>2002</v>
      </c>
      <c r="E14" s="81" t="s">
        <v>213</v>
      </c>
      <c r="F14" s="85" t="s">
        <v>166</v>
      </c>
      <c r="G14" s="180" t="s">
        <v>165</v>
      </c>
      <c r="H14" s="108">
        <v>1.5428240740740741E-2</v>
      </c>
      <c r="I14" s="102">
        <f>H14-$H$9</f>
        <v>5.4629629629629629E-3</v>
      </c>
      <c r="J14" s="103">
        <f>$N$5/(H14*24000)</f>
        <v>10.532633158289572</v>
      </c>
      <c r="K14" s="104" t="s">
        <v>220</v>
      </c>
      <c r="L14" s="103">
        <v>0.9</v>
      </c>
      <c r="M14" s="101">
        <f>H14*L14</f>
        <v>1.3885416666666667E-2</v>
      </c>
      <c r="N14" s="106">
        <f>1000*(2*$B$7/M14-1)</f>
        <v>435.35883970992751</v>
      </c>
      <c r="O14" s="107">
        <v>5</v>
      </c>
    </row>
    <row r="15" spans="1:18" ht="15" customHeight="1">
      <c r="A15" s="81">
        <v>7</v>
      </c>
      <c r="B15" s="82">
        <v>707</v>
      </c>
      <c r="C15" s="83" t="s">
        <v>38</v>
      </c>
      <c r="D15" s="81">
        <v>1983</v>
      </c>
      <c r="E15" s="81" t="s">
        <v>168</v>
      </c>
      <c r="F15" s="85" t="s">
        <v>166</v>
      </c>
      <c r="G15" s="85" t="s">
        <v>165</v>
      </c>
      <c r="H15" s="108">
        <v>1.4120370370370368E-2</v>
      </c>
      <c r="I15" s="102">
        <f>H15-$H$9</f>
        <v>4.1550925925925904E-3</v>
      </c>
      <c r="J15" s="103">
        <f>$N$5/(H15*24000)</f>
        <v>11.508196721311476</v>
      </c>
      <c r="K15" s="104" t="s">
        <v>218</v>
      </c>
      <c r="L15" s="103">
        <v>1</v>
      </c>
      <c r="M15" s="101">
        <f>H15*L15</f>
        <v>1.4120370370370368E-2</v>
      </c>
      <c r="N15" s="106">
        <f>1000*(2*$B$7/M15-1)</f>
        <v>411.47540983606581</v>
      </c>
      <c r="O15" s="107">
        <v>6</v>
      </c>
    </row>
    <row r="16" spans="1:18" ht="15" customHeight="1">
      <c r="A16" s="81">
        <v>8</v>
      </c>
      <c r="B16" s="82">
        <v>28</v>
      </c>
      <c r="C16" s="83" t="s">
        <v>211</v>
      </c>
      <c r="D16" s="81">
        <v>2003</v>
      </c>
      <c r="E16" s="81"/>
      <c r="F16" s="85" t="s">
        <v>214</v>
      </c>
      <c r="G16" s="85" t="s">
        <v>216</v>
      </c>
      <c r="H16" s="108">
        <v>1.6585648148148148E-2</v>
      </c>
      <c r="I16" s="102">
        <f>H16-$H$9</f>
        <v>6.6203703703703702E-3</v>
      </c>
      <c r="J16" s="103">
        <f>$N$5/(H16*24000)</f>
        <v>9.7976273551988839</v>
      </c>
      <c r="K16" s="104" t="s">
        <v>222</v>
      </c>
      <c r="L16" s="103">
        <v>0.9</v>
      </c>
      <c r="M16" s="101">
        <f>H16*L16</f>
        <v>1.4927083333333334E-2</v>
      </c>
      <c r="N16" s="106">
        <f>1000*(2*$B$7/M16-1)</f>
        <v>335.19423121656189</v>
      </c>
      <c r="O16" s="107">
        <v>7</v>
      </c>
    </row>
    <row r="17" spans="1:15" ht="15" customHeight="1">
      <c r="A17" s="81">
        <v>9</v>
      </c>
      <c r="B17" s="82">
        <v>25</v>
      </c>
      <c r="C17" s="83" t="s">
        <v>5</v>
      </c>
      <c r="D17" s="81">
        <v>1998</v>
      </c>
      <c r="E17" s="81" t="s">
        <v>163</v>
      </c>
      <c r="F17" s="85" t="s">
        <v>166</v>
      </c>
      <c r="G17" s="180" t="s">
        <v>165</v>
      </c>
      <c r="H17" s="108">
        <v>1.5104166666666667E-2</v>
      </c>
      <c r="I17" s="102">
        <f>H17-$H$9</f>
        <v>5.138888888888889E-3</v>
      </c>
      <c r="J17" s="103">
        <f>$N$5/(H17*24000)</f>
        <v>10.758620689655173</v>
      </c>
      <c r="K17" s="104" t="s">
        <v>219</v>
      </c>
      <c r="L17" s="103">
        <v>1</v>
      </c>
      <c r="M17" s="101">
        <f>H17*L17</f>
        <v>1.5104166666666667E-2</v>
      </c>
      <c r="N17" s="106">
        <f>1000*(2*$B$7/M17-1)</f>
        <v>319.54022988505739</v>
      </c>
      <c r="O17" s="107">
        <v>8</v>
      </c>
    </row>
    <row r="18" spans="1:15" ht="15" customHeight="1">
      <c r="A18" s="81">
        <v>10</v>
      </c>
      <c r="B18" s="82">
        <v>24</v>
      </c>
      <c r="C18" s="83" t="s">
        <v>41</v>
      </c>
      <c r="D18" s="81">
        <v>1977</v>
      </c>
      <c r="E18" s="81"/>
      <c r="F18" s="85" t="s">
        <v>166</v>
      </c>
      <c r="G18" s="180" t="s">
        <v>165</v>
      </c>
      <c r="H18" s="108">
        <v>1.650462962962963E-2</v>
      </c>
      <c r="I18" s="102">
        <f>H18-$H$9</f>
        <v>6.5393518518518517E-3</v>
      </c>
      <c r="J18" s="103">
        <f>$N$5/(H18*24000)</f>
        <v>9.8457223001402525</v>
      </c>
      <c r="K18" s="104" t="s">
        <v>221</v>
      </c>
      <c r="L18" s="103">
        <v>1</v>
      </c>
      <c r="M18" s="101">
        <f>H18*L18</f>
        <v>1.650462962962963E-2</v>
      </c>
      <c r="N18" s="106">
        <f>1000*(2*$B$7/M18-1)</f>
        <v>207.57363253856954</v>
      </c>
      <c r="O18" s="107">
        <v>9</v>
      </c>
    </row>
    <row r="19" spans="1:15" ht="15" customHeight="1">
      <c r="A19" s="81">
        <v>11</v>
      </c>
      <c r="B19" s="82">
        <v>30</v>
      </c>
      <c r="C19" s="83" t="s">
        <v>15</v>
      </c>
      <c r="D19" s="81">
        <v>1998</v>
      </c>
      <c r="E19" s="81" t="s">
        <v>163</v>
      </c>
      <c r="F19" s="85" t="s">
        <v>166</v>
      </c>
      <c r="G19" s="180" t="s">
        <v>165</v>
      </c>
      <c r="H19" s="108">
        <v>1.834490740740741E-2</v>
      </c>
      <c r="I19" s="102">
        <f>H19-$H$9</f>
        <v>8.3796296296296327E-3</v>
      </c>
      <c r="J19" s="103">
        <f>$N$5/(H19*24000)</f>
        <v>8.8580441640378531</v>
      </c>
      <c r="K19" s="104" t="s">
        <v>223</v>
      </c>
      <c r="L19" s="103">
        <v>1</v>
      </c>
      <c r="M19" s="101">
        <f>H19*L19</f>
        <v>1.834490740740741E-2</v>
      </c>
      <c r="N19" s="106">
        <f>1000*(2*$B$7/M19-1)</f>
        <v>86.43533123028368</v>
      </c>
      <c r="O19" s="107">
        <v>10</v>
      </c>
    </row>
    <row r="20" spans="1:15" ht="15" customHeight="1">
      <c r="A20" s="81">
        <v>12</v>
      </c>
      <c r="B20" s="82">
        <v>34</v>
      </c>
      <c r="C20" s="83" t="s">
        <v>212</v>
      </c>
      <c r="D20" s="81">
        <v>1975</v>
      </c>
      <c r="E20" s="81"/>
      <c r="F20" s="85" t="s">
        <v>215</v>
      </c>
      <c r="G20" s="180" t="s">
        <v>165</v>
      </c>
      <c r="H20" s="108">
        <v>1.8368055555555554E-2</v>
      </c>
      <c r="I20" s="102">
        <f>H20-$H$9</f>
        <v>8.4027777777777764E-3</v>
      </c>
      <c r="J20" s="103">
        <f>$N$5/(H20*24000)</f>
        <v>8.8468809073724017</v>
      </c>
      <c r="K20" s="104" t="s">
        <v>224</v>
      </c>
      <c r="L20" s="103">
        <v>1</v>
      </c>
      <c r="M20" s="101">
        <f>H20*L20</f>
        <v>1.8368055555555554E-2</v>
      </c>
      <c r="N20" s="106">
        <f>1000*(2*$B$7/M20-1)</f>
        <v>85.066162570888622</v>
      </c>
      <c r="O20" s="107">
        <v>11</v>
      </c>
    </row>
    <row r="21" spans="1:15" ht="15" customHeight="1">
      <c r="A21" s="81">
        <v>13</v>
      </c>
      <c r="B21" s="82">
        <v>21</v>
      </c>
      <c r="C21" s="83" t="s">
        <v>14</v>
      </c>
      <c r="D21" s="81">
        <v>1977</v>
      </c>
      <c r="E21" s="81"/>
      <c r="F21" s="85" t="s">
        <v>166</v>
      </c>
      <c r="G21" s="180" t="s">
        <v>165</v>
      </c>
      <c r="H21" s="108">
        <v>2.327546296296296E-2</v>
      </c>
      <c r="I21" s="102">
        <f>H21-$H$9</f>
        <v>1.3310185185185182E-2</v>
      </c>
      <c r="J21" s="103">
        <f>$N$5/(H21*24000)</f>
        <v>6.9816011934361022</v>
      </c>
      <c r="K21" s="104" t="s">
        <v>225</v>
      </c>
      <c r="L21" s="103">
        <v>1</v>
      </c>
      <c r="M21" s="101">
        <f>H21*L21</f>
        <v>2.327546296296296E-2</v>
      </c>
      <c r="N21" s="106">
        <v>0</v>
      </c>
      <c r="O21" s="107">
        <v>12</v>
      </c>
    </row>
    <row r="22" spans="1:15" ht="15" customHeight="1">
      <c r="A22" s="81">
        <v>14</v>
      </c>
      <c r="B22" s="176">
        <v>115</v>
      </c>
      <c r="C22" s="177" t="s">
        <v>4</v>
      </c>
      <c r="D22" s="175">
        <v>1966</v>
      </c>
      <c r="E22" s="178" t="s">
        <v>209</v>
      </c>
      <c r="F22" s="179" t="s">
        <v>210</v>
      </c>
      <c r="G22" s="180" t="s">
        <v>165</v>
      </c>
      <c r="H22" s="101" t="s">
        <v>49</v>
      </c>
      <c r="I22" s="102"/>
      <c r="J22" s="181"/>
      <c r="K22" s="182"/>
      <c r="L22" s="181">
        <v>1</v>
      </c>
      <c r="M22" s="101"/>
      <c r="N22" s="106"/>
      <c r="O22" s="107"/>
    </row>
    <row r="24" spans="1:15">
      <c r="B24" s="50" t="s">
        <v>87</v>
      </c>
    </row>
    <row r="25" spans="1:15" ht="27" customHeight="1">
      <c r="A25" s="157" t="s">
        <v>88</v>
      </c>
      <c r="B25" s="158"/>
      <c r="C25" s="115" t="s">
        <v>89</v>
      </c>
      <c r="D25" s="80" t="s">
        <v>90</v>
      </c>
      <c r="E25" s="116" t="s">
        <v>152</v>
      </c>
      <c r="F25" s="80" t="s">
        <v>91</v>
      </c>
      <c r="G25" s="159" t="s">
        <v>92</v>
      </c>
      <c r="H25" s="159"/>
      <c r="I25" s="159"/>
      <c r="J25" s="160"/>
      <c r="K25" s="114"/>
      <c r="L25" s="114"/>
      <c r="M25" s="114"/>
      <c r="N25" s="114"/>
    </row>
    <row r="26" spans="1:15" ht="15" customHeight="1">
      <c r="A26" s="161">
        <v>42710</v>
      </c>
      <c r="B26" s="162"/>
      <c r="C26" s="78" t="s">
        <v>197</v>
      </c>
      <c r="D26" s="167" t="s">
        <v>198</v>
      </c>
      <c r="E26" s="169"/>
      <c r="F26" s="169" t="s">
        <v>199</v>
      </c>
      <c r="G26" s="167" t="s">
        <v>200</v>
      </c>
      <c r="H26" s="167"/>
      <c r="I26" s="167"/>
      <c r="J26" s="160"/>
      <c r="K26" s="79"/>
      <c r="L26" s="79"/>
      <c r="M26" s="79"/>
      <c r="N26" s="79"/>
    </row>
    <row r="27" spans="1:15" ht="15" customHeight="1">
      <c r="A27" s="163"/>
      <c r="B27" s="164"/>
      <c r="C27" s="78" t="s">
        <v>201</v>
      </c>
      <c r="D27" s="168"/>
      <c r="E27" s="170"/>
      <c r="F27" s="172"/>
      <c r="G27" s="167"/>
      <c r="H27" s="167"/>
      <c r="I27" s="167"/>
      <c r="J27" s="160"/>
      <c r="K27" s="114"/>
      <c r="L27" s="114"/>
      <c r="M27" s="114"/>
      <c r="N27" s="114"/>
    </row>
    <row r="28" spans="1:15" ht="15" customHeight="1">
      <c r="A28" s="165"/>
      <c r="B28" s="166"/>
      <c r="C28" s="78" t="s">
        <v>202</v>
      </c>
      <c r="D28" s="168"/>
      <c r="E28" s="171"/>
      <c r="F28" s="173"/>
      <c r="G28" s="167"/>
      <c r="H28" s="167"/>
      <c r="I28" s="167"/>
      <c r="J28" s="160"/>
      <c r="K28" s="79"/>
      <c r="L28" s="79"/>
      <c r="M28" s="79"/>
      <c r="N28" s="79"/>
    </row>
    <row r="29" spans="1:15" ht="45" customHeight="1">
      <c r="A29" s="128" t="s">
        <v>203</v>
      </c>
      <c r="B29" s="124"/>
      <c r="C29" s="124"/>
      <c r="D29" s="124"/>
      <c r="E29" s="124"/>
      <c r="F29" s="124"/>
      <c r="G29" s="124"/>
      <c r="H29" s="124"/>
    </row>
  </sheetData>
  <autoFilter ref="A8:O8">
    <sortState ref="A9:O22">
      <sortCondition ref="M8"/>
    </sortState>
  </autoFilter>
  <mergeCells count="12">
    <mergeCell ref="A26:B28"/>
    <mergeCell ref="D26:D28"/>
    <mergeCell ref="E26:E28"/>
    <mergeCell ref="F26:F28"/>
    <mergeCell ref="G26:J28"/>
    <mergeCell ref="A29:H29"/>
    <mergeCell ref="A1:O1"/>
    <mergeCell ref="A2:O2"/>
    <mergeCell ref="A3:O3"/>
    <mergeCell ref="A4:O4"/>
    <mergeCell ref="A25:B25"/>
    <mergeCell ref="G25:J25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85" zoomScaleNormal="70" zoomScaleSheetLayoutView="85" workbookViewId="0">
      <selection activeCell="A5" sqref="A5:C5"/>
    </sheetView>
  </sheetViews>
  <sheetFormatPr defaultRowHeight="15"/>
  <cols>
    <col min="1" max="1" width="19" customWidth="1"/>
    <col min="3" max="3" width="22.140625" customWidth="1"/>
    <col min="4" max="4" width="12.42578125" customWidth="1"/>
    <col min="5" max="5" width="8.85546875" customWidth="1"/>
    <col min="6" max="6" width="11.85546875" customWidth="1"/>
    <col min="7" max="7" width="9.85546875" customWidth="1"/>
  </cols>
  <sheetData>
    <row r="1" spans="1:8" ht="18.75">
      <c r="A1" s="125" t="s">
        <v>42</v>
      </c>
      <c r="B1" s="125"/>
      <c r="C1" s="125"/>
      <c r="D1" s="125"/>
      <c r="E1" s="125"/>
      <c r="F1" s="125"/>
      <c r="G1" s="125"/>
      <c r="H1" s="125"/>
    </row>
    <row r="2" spans="1:8" ht="90" customHeight="1">
      <c r="A2" s="126" t="s">
        <v>58</v>
      </c>
      <c r="B2" s="127"/>
      <c r="C2" s="127"/>
      <c r="D2" s="127"/>
      <c r="E2" s="127"/>
      <c r="F2" s="127"/>
      <c r="G2" s="127"/>
      <c r="H2" s="127"/>
    </row>
    <row r="3" spans="1:8" ht="25.5" customHeight="1">
      <c r="A3" s="28" t="s">
        <v>11</v>
      </c>
      <c r="B3" s="29">
        <f>F5</f>
        <v>1.3552083333333333E-2</v>
      </c>
      <c r="C3" s="1"/>
      <c r="D3" s="1"/>
      <c r="E3" s="1"/>
      <c r="F3" s="1"/>
      <c r="G3" s="1"/>
      <c r="H3" s="1"/>
    </row>
    <row r="4" spans="1:8" ht="42.75" customHeight="1">
      <c r="A4" s="30" t="s">
        <v>0</v>
      </c>
      <c r="B4" s="30" t="s">
        <v>1</v>
      </c>
      <c r="C4" s="30" t="s">
        <v>2</v>
      </c>
      <c r="D4" s="30" t="s">
        <v>8</v>
      </c>
      <c r="E4" s="30" t="s">
        <v>9</v>
      </c>
      <c r="F4" s="30" t="s">
        <v>19</v>
      </c>
      <c r="G4" s="31" t="s">
        <v>7</v>
      </c>
      <c r="H4" s="31" t="s">
        <v>10</v>
      </c>
    </row>
    <row r="5" spans="1:8" ht="29.25" customHeight="1">
      <c r="A5" s="38" t="s">
        <v>39</v>
      </c>
      <c r="B5" s="33">
        <v>2003</v>
      </c>
      <c r="C5" s="39" t="s">
        <v>45</v>
      </c>
      <c r="D5" s="34">
        <v>1.5057870370370369E-2</v>
      </c>
      <c r="E5" s="35">
        <v>0.9</v>
      </c>
      <c r="F5" s="34">
        <f t="shared" ref="F5:F13" si="0">D5*E5</f>
        <v>1.3552083333333333E-2</v>
      </c>
      <c r="G5" s="36">
        <f>1000*(2*$B$3/F5-1)</f>
        <v>1000</v>
      </c>
      <c r="H5" s="37">
        <v>1</v>
      </c>
    </row>
    <row r="6" spans="1:8" ht="29.25" customHeight="1">
      <c r="A6" s="38" t="s">
        <v>3</v>
      </c>
      <c r="B6" s="41">
        <v>1985</v>
      </c>
      <c r="C6" s="39" t="s">
        <v>52</v>
      </c>
      <c r="D6" s="34">
        <v>1.5277777777777777E-2</v>
      </c>
      <c r="E6" s="35">
        <v>1</v>
      </c>
      <c r="F6" s="34">
        <f t="shared" si="0"/>
        <v>1.5277777777777777E-2</v>
      </c>
      <c r="G6" s="36">
        <f>1000*(2*$B$3/F6-1)</f>
        <v>774.09090909090912</v>
      </c>
      <c r="H6" s="37">
        <v>2</v>
      </c>
    </row>
    <row r="7" spans="1:8" ht="29.25" customHeight="1">
      <c r="A7" s="32" t="s">
        <v>12</v>
      </c>
      <c r="B7" s="33">
        <v>2003</v>
      </c>
      <c r="C7" s="39" t="s">
        <v>48</v>
      </c>
      <c r="D7" s="34">
        <v>1.7175925925925924E-2</v>
      </c>
      <c r="E7" s="35">
        <v>0.9</v>
      </c>
      <c r="F7" s="34">
        <f t="shared" si="0"/>
        <v>1.5458333333333333E-2</v>
      </c>
      <c r="G7" s="36">
        <f>1000*(2*$B$3/F7-1)</f>
        <v>753.3692722371967</v>
      </c>
      <c r="H7" s="37">
        <v>3</v>
      </c>
    </row>
    <row r="8" spans="1:8" ht="29.25" customHeight="1">
      <c r="A8" s="32" t="s">
        <v>5</v>
      </c>
      <c r="B8" s="33">
        <v>1998</v>
      </c>
      <c r="C8" s="39" t="s">
        <v>61</v>
      </c>
      <c r="D8" s="34">
        <v>1.6666666666666666E-2</v>
      </c>
      <c r="E8" s="35">
        <v>1</v>
      </c>
      <c r="F8" s="34">
        <f t="shared" si="0"/>
        <v>1.6666666666666666E-2</v>
      </c>
      <c r="G8" s="36" t="s">
        <v>59</v>
      </c>
      <c r="H8" s="37"/>
    </row>
    <row r="9" spans="1:8" ht="29.25" customHeight="1">
      <c r="A9" s="32" t="s">
        <v>5</v>
      </c>
      <c r="B9" s="33">
        <v>1998</v>
      </c>
      <c r="C9" s="39" t="s">
        <v>56</v>
      </c>
      <c r="D9" s="34">
        <v>1.9317129629629629E-2</v>
      </c>
      <c r="E9" s="35">
        <v>1</v>
      </c>
      <c r="F9" s="34">
        <f t="shared" si="0"/>
        <v>1.9317129629629629E-2</v>
      </c>
      <c r="G9" s="36">
        <f>1000*(2*$B$3/F9-1)</f>
        <v>403.11563810665075</v>
      </c>
      <c r="H9" s="37">
        <v>4</v>
      </c>
    </row>
    <row r="10" spans="1:8" ht="29.25" customHeight="1">
      <c r="A10" s="32" t="s">
        <v>35</v>
      </c>
      <c r="B10" s="33">
        <v>1985</v>
      </c>
      <c r="C10" s="39" t="s">
        <v>44</v>
      </c>
      <c r="D10" s="34">
        <v>1.951388888888889E-2</v>
      </c>
      <c r="E10" s="35">
        <v>1</v>
      </c>
      <c r="F10" s="34">
        <f t="shared" si="0"/>
        <v>1.951388888888889E-2</v>
      </c>
      <c r="G10" s="36">
        <f>1000*(2*$B$3/F10-1)</f>
        <v>388.96797153024897</v>
      </c>
      <c r="H10" s="37">
        <v>5</v>
      </c>
    </row>
    <row r="11" spans="1:8" ht="29.25" customHeight="1">
      <c r="A11" s="32" t="s">
        <v>35</v>
      </c>
      <c r="B11" s="33">
        <v>1985</v>
      </c>
      <c r="C11" s="39" t="s">
        <v>60</v>
      </c>
      <c r="D11" s="34">
        <v>1.9953703703703706E-2</v>
      </c>
      <c r="E11" s="35">
        <v>1</v>
      </c>
      <c r="F11" s="34">
        <f t="shared" si="0"/>
        <v>1.9953703703703706E-2</v>
      </c>
      <c r="G11" s="36" t="s">
        <v>59</v>
      </c>
      <c r="H11" s="37"/>
    </row>
    <row r="12" spans="1:8" ht="29.25" customHeight="1">
      <c r="A12" s="38" t="s">
        <v>18</v>
      </c>
      <c r="B12" s="41">
        <v>2000</v>
      </c>
      <c r="C12" s="39" t="s">
        <v>55</v>
      </c>
      <c r="D12" s="34">
        <v>2.1006944444444443E-2</v>
      </c>
      <c r="E12" s="35">
        <v>1</v>
      </c>
      <c r="F12" s="34">
        <f t="shared" si="0"/>
        <v>2.1006944444444443E-2</v>
      </c>
      <c r="G12" s="36">
        <f>1000*(2*$B$3/F12-1)</f>
        <v>290.24793388429759</v>
      </c>
      <c r="H12" s="37">
        <v>6</v>
      </c>
    </row>
    <row r="13" spans="1:8" ht="27" customHeight="1">
      <c r="A13" s="38" t="s">
        <v>53</v>
      </c>
      <c r="B13" s="41">
        <v>1985</v>
      </c>
      <c r="C13" s="39" t="s">
        <v>54</v>
      </c>
      <c r="D13" s="34">
        <v>3.3969907407407407E-2</v>
      </c>
      <c r="E13" s="35">
        <v>1</v>
      </c>
      <c r="F13" s="34">
        <f t="shared" si="0"/>
        <v>3.3969907407407407E-2</v>
      </c>
      <c r="G13" s="36">
        <v>0</v>
      </c>
      <c r="H13" s="37">
        <v>7</v>
      </c>
    </row>
    <row r="14" spans="1:8" ht="29.25" customHeight="1">
      <c r="A14" s="38" t="s">
        <v>15</v>
      </c>
      <c r="B14" s="41">
        <v>1998</v>
      </c>
      <c r="C14" s="39" t="s">
        <v>43</v>
      </c>
      <c r="D14" s="34" t="s">
        <v>62</v>
      </c>
      <c r="E14" s="35">
        <v>1</v>
      </c>
      <c r="F14" s="34"/>
      <c r="G14" s="36"/>
      <c r="H14" s="37"/>
    </row>
    <row r="15" spans="1:8" ht="27" customHeight="1">
      <c r="A15" s="38" t="s">
        <v>15</v>
      </c>
      <c r="B15" s="41">
        <v>1998</v>
      </c>
      <c r="C15" s="39" t="s">
        <v>57</v>
      </c>
      <c r="D15" s="34" t="s">
        <v>49</v>
      </c>
      <c r="E15" s="35">
        <v>1</v>
      </c>
      <c r="F15" s="34"/>
      <c r="G15" s="36"/>
      <c r="H15" s="37"/>
    </row>
    <row r="16" spans="1:8" ht="31.5" customHeight="1">
      <c r="A16" s="38" t="s">
        <v>17</v>
      </c>
      <c r="B16" s="33">
        <v>1970</v>
      </c>
      <c r="C16" s="39" t="s">
        <v>50</v>
      </c>
      <c r="D16" s="34" t="s">
        <v>49</v>
      </c>
      <c r="E16" s="35">
        <v>1</v>
      </c>
      <c r="F16" s="34"/>
      <c r="G16" s="40"/>
      <c r="H16" s="37"/>
    </row>
    <row r="18" spans="1:8" ht="45" customHeight="1">
      <c r="A18" s="128" t="s">
        <v>51</v>
      </c>
      <c r="B18" s="128"/>
      <c r="C18" s="128"/>
      <c r="D18" s="128"/>
      <c r="E18" s="128"/>
      <c r="F18" s="128"/>
      <c r="G18" s="128"/>
      <c r="H18" s="128"/>
    </row>
  </sheetData>
  <autoFilter ref="A4:H4">
    <filterColumn colId="5"/>
    <sortState ref="A5:H16">
      <sortCondition ref="F4"/>
    </sortState>
  </autoFilter>
  <mergeCells count="3">
    <mergeCell ref="A1:H1"/>
    <mergeCell ref="A2:H2"/>
    <mergeCell ref="A18:H18"/>
  </mergeCells>
  <pageMargins left="0.7" right="0.7" top="0.75" bottom="0.75" header="0.3" footer="0.3"/>
  <pageSetup paperSize="9" scale="7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85" zoomScaleNormal="70" zoomScaleSheetLayoutView="85" workbookViewId="0">
      <selection activeCell="A15" sqref="A15"/>
    </sheetView>
  </sheetViews>
  <sheetFormatPr defaultRowHeight="15"/>
  <cols>
    <col min="1" max="1" width="19" customWidth="1"/>
    <col min="3" max="3" width="22.140625" customWidth="1"/>
    <col min="4" max="4" width="12.42578125" customWidth="1"/>
    <col min="5" max="5" width="8.85546875" customWidth="1"/>
    <col min="6" max="6" width="11.85546875" customWidth="1"/>
    <col min="7" max="7" width="9.85546875" customWidth="1"/>
  </cols>
  <sheetData>
    <row r="1" spans="1:8" ht="64.5" customHeight="1">
      <c r="A1" s="129" t="s">
        <v>63</v>
      </c>
      <c r="B1" s="125"/>
      <c r="C1" s="125"/>
      <c r="D1" s="125"/>
      <c r="E1" s="125"/>
      <c r="F1" s="125"/>
      <c r="G1" s="125"/>
      <c r="H1" s="125"/>
    </row>
    <row r="2" spans="1:8" ht="90" customHeight="1">
      <c r="A2" s="126" t="s">
        <v>64</v>
      </c>
      <c r="B2" s="127"/>
      <c r="C2" s="127"/>
      <c r="D2" s="127"/>
      <c r="E2" s="127"/>
      <c r="F2" s="127"/>
      <c r="G2" s="127"/>
      <c r="H2" s="127"/>
    </row>
    <row r="3" spans="1:8" ht="25.5" customHeight="1">
      <c r="A3" s="28" t="s">
        <v>11</v>
      </c>
      <c r="B3" s="29">
        <f>F5</f>
        <v>1.4826388888888889E-2</v>
      </c>
      <c r="C3" s="45"/>
      <c r="D3" s="45"/>
      <c r="E3" s="45"/>
      <c r="F3" s="45"/>
      <c r="G3" s="45"/>
      <c r="H3" s="45"/>
    </row>
    <row r="4" spans="1:8" ht="42.75" customHeight="1">
      <c r="A4" s="30" t="s">
        <v>0</v>
      </c>
      <c r="B4" s="30" t="s">
        <v>1</v>
      </c>
      <c r="C4" s="30" t="s">
        <v>2</v>
      </c>
      <c r="D4" s="30" t="s">
        <v>8</v>
      </c>
      <c r="E4" s="30" t="s">
        <v>9</v>
      </c>
      <c r="F4" s="30" t="s">
        <v>19</v>
      </c>
      <c r="G4" s="31" t="s">
        <v>7</v>
      </c>
      <c r="H4" s="31" t="s">
        <v>10</v>
      </c>
    </row>
    <row r="5" spans="1:8" ht="29.25" customHeight="1">
      <c r="A5" s="38" t="s">
        <v>15</v>
      </c>
      <c r="B5" s="41">
        <v>1998</v>
      </c>
      <c r="C5" s="39" t="s">
        <v>43</v>
      </c>
      <c r="D5" s="34">
        <v>1.4826388888888889E-2</v>
      </c>
      <c r="E5" s="35">
        <v>1</v>
      </c>
      <c r="F5" s="34">
        <f t="shared" ref="F5:F11" si="0">D5*E5</f>
        <v>1.4826388888888889E-2</v>
      </c>
      <c r="G5" s="36">
        <f t="shared" ref="G5:G11" si="1">1000*(2*$B$3/F5-1)</f>
        <v>1000</v>
      </c>
      <c r="H5" s="37">
        <v>1</v>
      </c>
    </row>
    <row r="6" spans="1:8" ht="29.25" customHeight="1">
      <c r="A6" s="32" t="s">
        <v>38</v>
      </c>
      <c r="B6" s="33">
        <v>1986</v>
      </c>
      <c r="C6" s="39" t="s">
        <v>67</v>
      </c>
      <c r="D6" s="34">
        <v>1.4918981481481483E-2</v>
      </c>
      <c r="E6" s="35">
        <v>1</v>
      </c>
      <c r="F6" s="34">
        <f t="shared" si="0"/>
        <v>1.4918981481481483E-2</v>
      </c>
      <c r="G6" s="36">
        <f t="shared" si="1"/>
        <v>987.58727695888274</v>
      </c>
      <c r="H6" s="37">
        <v>2</v>
      </c>
    </row>
    <row r="7" spans="1:8" ht="29.25" customHeight="1">
      <c r="A7" s="32" t="s">
        <v>12</v>
      </c>
      <c r="B7" s="33">
        <v>2003</v>
      </c>
      <c r="C7" s="39" t="s">
        <v>48</v>
      </c>
      <c r="D7" s="34">
        <v>1.6875000000000001E-2</v>
      </c>
      <c r="E7" s="35">
        <v>0.9</v>
      </c>
      <c r="F7" s="34">
        <f t="shared" si="0"/>
        <v>1.5187500000000001E-2</v>
      </c>
      <c r="G7" s="36">
        <f t="shared" si="1"/>
        <v>952.44627343392767</v>
      </c>
      <c r="H7" s="37">
        <v>3</v>
      </c>
    </row>
    <row r="8" spans="1:8" ht="29.25" customHeight="1">
      <c r="A8" s="32" t="s">
        <v>5</v>
      </c>
      <c r="B8" s="33">
        <v>1998</v>
      </c>
      <c r="C8" s="39" t="s">
        <v>65</v>
      </c>
      <c r="D8" s="34">
        <v>1.5891203703703703E-2</v>
      </c>
      <c r="E8" s="35">
        <v>1</v>
      </c>
      <c r="F8" s="34">
        <f t="shared" si="0"/>
        <v>1.5891203703703703E-2</v>
      </c>
      <c r="G8" s="36">
        <f t="shared" si="1"/>
        <v>865.98689002185017</v>
      </c>
      <c r="H8" s="37">
        <v>4</v>
      </c>
    </row>
    <row r="9" spans="1:8" ht="29.25" customHeight="1">
      <c r="A9" s="38" t="s">
        <v>39</v>
      </c>
      <c r="B9" s="33">
        <v>2003</v>
      </c>
      <c r="C9" s="39" t="s">
        <v>45</v>
      </c>
      <c r="D9" s="34">
        <v>2.0671296296296295E-2</v>
      </c>
      <c r="E9" s="35">
        <v>0.9</v>
      </c>
      <c r="F9" s="34">
        <f t="shared" si="0"/>
        <v>1.8604166666666665E-2</v>
      </c>
      <c r="G9" s="36">
        <f t="shared" si="1"/>
        <v>593.87831280328498</v>
      </c>
      <c r="H9" s="37">
        <v>5</v>
      </c>
    </row>
    <row r="10" spans="1:8" ht="29.25" customHeight="1">
      <c r="A10" s="38" t="s">
        <v>13</v>
      </c>
      <c r="B10" s="41">
        <v>1980</v>
      </c>
      <c r="C10" s="39" t="s">
        <v>66</v>
      </c>
      <c r="D10" s="34">
        <v>2.4189814814814817E-2</v>
      </c>
      <c r="E10" s="35">
        <v>1</v>
      </c>
      <c r="F10" s="34">
        <f t="shared" si="0"/>
        <v>2.4189814814814817E-2</v>
      </c>
      <c r="G10" s="36">
        <f t="shared" si="1"/>
        <v>225.83732057416262</v>
      </c>
      <c r="H10" s="37">
        <v>6</v>
      </c>
    </row>
    <row r="11" spans="1:8" ht="27" customHeight="1">
      <c r="A11" s="38" t="s">
        <v>40</v>
      </c>
      <c r="B11" s="41">
        <v>2004</v>
      </c>
      <c r="C11" s="39" t="s">
        <v>54</v>
      </c>
      <c r="D11" s="34">
        <v>3.2118055555555559E-2</v>
      </c>
      <c r="E11" s="35">
        <v>0.9</v>
      </c>
      <c r="F11" s="34">
        <f t="shared" si="0"/>
        <v>2.8906250000000005E-2</v>
      </c>
      <c r="G11" s="36">
        <f t="shared" si="1"/>
        <v>25.82582582582571</v>
      </c>
      <c r="H11" s="37">
        <v>7</v>
      </c>
    </row>
    <row r="12" spans="1:8" ht="27" customHeight="1">
      <c r="A12" s="38" t="s">
        <v>3</v>
      </c>
      <c r="B12" s="41">
        <v>1985</v>
      </c>
      <c r="C12" s="39" t="s">
        <v>52</v>
      </c>
      <c r="D12" s="34" t="s">
        <v>49</v>
      </c>
      <c r="E12" s="35">
        <v>1</v>
      </c>
      <c r="F12" s="34"/>
      <c r="G12" s="36"/>
      <c r="H12" s="37"/>
    </row>
    <row r="13" spans="1:8" ht="27" customHeight="1">
      <c r="A13" s="38" t="s">
        <v>18</v>
      </c>
      <c r="B13" s="41">
        <v>2000</v>
      </c>
      <c r="C13" s="39" t="s">
        <v>55</v>
      </c>
      <c r="D13" s="34" t="s">
        <v>49</v>
      </c>
      <c r="E13" s="35">
        <v>1</v>
      </c>
      <c r="F13" s="34"/>
      <c r="G13" s="36"/>
      <c r="H13" s="37"/>
    </row>
    <row r="14" spans="1:8" ht="29.25" customHeight="1">
      <c r="A14" s="38" t="s">
        <v>6</v>
      </c>
      <c r="B14" s="41">
        <v>1992</v>
      </c>
      <c r="C14" s="39" t="s">
        <v>57</v>
      </c>
      <c r="D14" s="34" t="s">
        <v>49</v>
      </c>
      <c r="E14" s="35">
        <v>1</v>
      </c>
      <c r="F14" s="34"/>
      <c r="G14" s="36"/>
      <c r="H14" s="37"/>
    </row>
    <row r="15" spans="1:8" ht="31.5" customHeight="1">
      <c r="A15" s="38" t="s">
        <v>17</v>
      </c>
      <c r="B15" s="33">
        <v>1970</v>
      </c>
      <c r="C15" s="39" t="s">
        <v>50</v>
      </c>
      <c r="D15" s="34" t="s">
        <v>49</v>
      </c>
      <c r="E15" s="35">
        <v>1</v>
      </c>
      <c r="F15" s="34"/>
      <c r="G15" s="36"/>
      <c r="H15" s="37"/>
    </row>
    <row r="17" spans="1:8" ht="45" customHeight="1">
      <c r="A17" s="128" t="s">
        <v>68</v>
      </c>
      <c r="B17" s="128"/>
      <c r="C17" s="128"/>
      <c r="D17" s="128"/>
      <c r="E17" s="128"/>
      <c r="F17" s="128"/>
      <c r="G17" s="128"/>
      <c r="H17" s="128"/>
    </row>
  </sheetData>
  <autoFilter ref="A4:H4">
    <filterColumn colId="5"/>
    <sortState ref="A5:H15">
      <sortCondition ref="F4"/>
    </sortState>
  </autoFilter>
  <mergeCells count="3">
    <mergeCell ref="A1:H1"/>
    <mergeCell ref="A2:H2"/>
    <mergeCell ref="A17:H17"/>
  </mergeCells>
  <pageMargins left="0.7" right="0.7" top="0.75" bottom="0.75" header="0.3" footer="0.3"/>
  <pageSetup paperSize="9" scale="78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85" zoomScaleNormal="70" zoomScaleSheetLayoutView="85" workbookViewId="0">
      <selection activeCell="A6" sqref="A6:G6"/>
    </sheetView>
  </sheetViews>
  <sheetFormatPr defaultRowHeight="15"/>
  <cols>
    <col min="1" max="1" width="19" customWidth="1"/>
    <col min="3" max="3" width="22.140625" customWidth="1"/>
    <col min="4" max="4" width="12.42578125" customWidth="1"/>
    <col min="5" max="5" width="8.85546875" customWidth="1"/>
    <col min="6" max="6" width="11.85546875" customWidth="1"/>
    <col min="7" max="7" width="9.85546875" customWidth="1"/>
  </cols>
  <sheetData>
    <row r="1" spans="1:8" ht="64.5" customHeight="1">
      <c r="A1" s="129" t="s">
        <v>69</v>
      </c>
      <c r="B1" s="125"/>
      <c r="C1" s="125"/>
      <c r="D1" s="125"/>
      <c r="E1" s="125"/>
      <c r="F1" s="125"/>
      <c r="G1" s="125"/>
      <c r="H1" s="125"/>
    </row>
    <row r="2" spans="1:8" ht="90" customHeight="1">
      <c r="A2" s="126" t="s">
        <v>70</v>
      </c>
      <c r="B2" s="127"/>
      <c r="C2" s="127"/>
      <c r="D2" s="127"/>
      <c r="E2" s="127"/>
      <c r="F2" s="127"/>
      <c r="G2" s="127"/>
      <c r="H2" s="127"/>
    </row>
    <row r="3" spans="1:8" ht="25.5" customHeight="1">
      <c r="A3" s="28" t="s">
        <v>11</v>
      </c>
      <c r="B3" s="29">
        <f>F5</f>
        <v>6.4895833333333324E-3</v>
      </c>
      <c r="C3" s="46"/>
      <c r="D3" s="46"/>
      <c r="E3" s="46"/>
      <c r="F3" s="46"/>
      <c r="G3" s="46"/>
      <c r="H3" s="46"/>
    </row>
    <row r="4" spans="1:8" ht="42.75" customHeight="1">
      <c r="A4" s="30" t="s">
        <v>0</v>
      </c>
      <c r="B4" s="30" t="s">
        <v>1</v>
      </c>
      <c r="C4" s="30" t="s">
        <v>2</v>
      </c>
      <c r="D4" s="30" t="s">
        <v>8</v>
      </c>
      <c r="E4" s="30" t="s">
        <v>9</v>
      </c>
      <c r="F4" s="30" t="s">
        <v>19</v>
      </c>
      <c r="G4" s="31" t="s">
        <v>7</v>
      </c>
      <c r="H4" s="31" t="s">
        <v>10</v>
      </c>
    </row>
    <row r="5" spans="1:8" ht="29.25" customHeight="1">
      <c r="A5" s="38" t="s">
        <v>72</v>
      </c>
      <c r="B5" s="41">
        <v>2003</v>
      </c>
      <c r="C5" s="39" t="s">
        <v>73</v>
      </c>
      <c r="D5" s="34">
        <v>7.2106481481481475E-3</v>
      </c>
      <c r="E5" s="35">
        <v>0.9</v>
      </c>
      <c r="F5" s="34">
        <f t="shared" ref="F5:F12" si="0">D5*E5</f>
        <v>6.4895833333333324E-3</v>
      </c>
      <c r="G5" s="36">
        <f>1000*(2*$B$3/F5-1)</f>
        <v>1000</v>
      </c>
      <c r="H5" s="37">
        <v>1</v>
      </c>
    </row>
    <row r="6" spans="1:8" ht="29.25" customHeight="1">
      <c r="A6" s="38" t="s">
        <v>15</v>
      </c>
      <c r="B6" s="41">
        <v>1998</v>
      </c>
      <c r="C6" s="39" t="s">
        <v>43</v>
      </c>
      <c r="D6" s="34">
        <v>6.6087962962962966E-3</v>
      </c>
      <c r="E6" s="35">
        <v>1</v>
      </c>
      <c r="F6" s="34">
        <f t="shared" si="0"/>
        <v>6.6087962962962966E-3</v>
      </c>
      <c r="G6" s="36">
        <f t="shared" ref="G6:G12" si="1">1000*(2*$B$3/F6-1)</f>
        <v>963.92294220665462</v>
      </c>
      <c r="H6" s="37">
        <v>2</v>
      </c>
    </row>
    <row r="7" spans="1:8" ht="29.25" customHeight="1">
      <c r="A7" s="32" t="s">
        <v>38</v>
      </c>
      <c r="B7" s="33">
        <v>1986</v>
      </c>
      <c r="C7" s="39" t="s">
        <v>67</v>
      </c>
      <c r="D7" s="34">
        <v>6.828703703703704E-3</v>
      </c>
      <c r="E7" s="35">
        <v>1</v>
      </c>
      <c r="F7" s="34">
        <f t="shared" si="0"/>
        <v>6.828703703703704E-3</v>
      </c>
      <c r="G7" s="36">
        <f t="shared" si="1"/>
        <v>900.67796610169455</v>
      </c>
      <c r="H7" s="37">
        <v>3</v>
      </c>
    </row>
    <row r="8" spans="1:8" ht="29.25" customHeight="1">
      <c r="A8" s="32" t="s">
        <v>12</v>
      </c>
      <c r="B8" s="33">
        <v>2003</v>
      </c>
      <c r="C8" s="39" t="s">
        <v>48</v>
      </c>
      <c r="D8" s="34">
        <v>7.6157407407407415E-3</v>
      </c>
      <c r="E8" s="35">
        <v>0.9</v>
      </c>
      <c r="F8" s="34">
        <f t="shared" si="0"/>
        <v>6.8541666666666673E-3</v>
      </c>
      <c r="G8" s="36">
        <f t="shared" si="1"/>
        <v>893.61702127659521</v>
      </c>
      <c r="H8" s="37">
        <v>4</v>
      </c>
    </row>
    <row r="9" spans="1:8" ht="29.25" customHeight="1">
      <c r="A9" s="38" t="s">
        <v>3</v>
      </c>
      <c r="B9" s="41">
        <v>1985</v>
      </c>
      <c r="C9" s="39" t="s">
        <v>52</v>
      </c>
      <c r="D9" s="34">
        <v>6.9791666666666674E-3</v>
      </c>
      <c r="E9" s="35">
        <v>1</v>
      </c>
      <c r="F9" s="34">
        <f t="shared" si="0"/>
        <v>6.9791666666666674E-3</v>
      </c>
      <c r="G9" s="36">
        <f t="shared" si="1"/>
        <v>859.70149253731302</v>
      </c>
      <c r="H9" s="37">
        <v>5</v>
      </c>
    </row>
    <row r="10" spans="1:8" ht="27" customHeight="1">
      <c r="A10" s="38" t="s">
        <v>18</v>
      </c>
      <c r="B10" s="41">
        <v>2000</v>
      </c>
      <c r="C10" s="39" t="s">
        <v>55</v>
      </c>
      <c r="D10" s="34">
        <v>7.3263888888888892E-3</v>
      </c>
      <c r="E10" s="35">
        <v>1</v>
      </c>
      <c r="F10" s="34">
        <f t="shared" si="0"/>
        <v>7.3263888888888892E-3</v>
      </c>
      <c r="G10" s="36">
        <f t="shared" si="1"/>
        <v>771.56398104265372</v>
      </c>
      <c r="H10" s="37">
        <v>6</v>
      </c>
    </row>
    <row r="11" spans="1:8" ht="27" customHeight="1">
      <c r="A11" s="38" t="s">
        <v>40</v>
      </c>
      <c r="B11" s="41">
        <v>2004</v>
      </c>
      <c r="C11" s="39" t="s">
        <v>54</v>
      </c>
      <c r="D11" s="34">
        <v>9.2245370370370363E-3</v>
      </c>
      <c r="E11" s="35">
        <v>0.9</v>
      </c>
      <c r="F11" s="34">
        <f t="shared" si="0"/>
        <v>8.3020833333333332E-3</v>
      </c>
      <c r="G11" s="36">
        <f t="shared" si="1"/>
        <v>563.36260978669998</v>
      </c>
      <c r="H11" s="37">
        <v>7</v>
      </c>
    </row>
    <row r="12" spans="1:8" ht="27" customHeight="1">
      <c r="A12" s="38" t="s">
        <v>74</v>
      </c>
      <c r="B12" s="33">
        <v>1972</v>
      </c>
      <c r="C12" s="39" t="s">
        <v>50</v>
      </c>
      <c r="D12" s="34">
        <v>9.1898148148148139E-3</v>
      </c>
      <c r="E12" s="35">
        <v>1</v>
      </c>
      <c r="F12" s="34">
        <f t="shared" si="0"/>
        <v>9.1898148148148139E-3</v>
      </c>
      <c r="G12" s="36">
        <f t="shared" si="1"/>
        <v>412.34256926952128</v>
      </c>
      <c r="H12" s="37">
        <v>8</v>
      </c>
    </row>
    <row r="13" spans="1:8" ht="27" customHeight="1">
      <c r="A13" s="38" t="s">
        <v>15</v>
      </c>
      <c r="B13" s="41">
        <v>1992</v>
      </c>
      <c r="C13" s="39" t="s">
        <v>71</v>
      </c>
      <c r="D13" s="34">
        <v>6.2037037037037043E-3</v>
      </c>
      <c r="E13" s="35">
        <v>1</v>
      </c>
      <c r="F13" s="34" t="s">
        <v>59</v>
      </c>
      <c r="G13" s="36"/>
      <c r="H13" s="37"/>
    </row>
    <row r="14" spans="1:8" ht="29.25" customHeight="1">
      <c r="A14" s="38" t="s">
        <v>75</v>
      </c>
      <c r="B14" s="33">
        <v>2002</v>
      </c>
      <c r="C14" s="39" t="s">
        <v>76</v>
      </c>
      <c r="D14" s="47" t="s">
        <v>77</v>
      </c>
      <c r="E14" s="35">
        <v>0.9</v>
      </c>
      <c r="F14" s="34"/>
      <c r="G14" s="36">
        <v>0</v>
      </c>
      <c r="H14" s="37"/>
    </row>
    <row r="15" spans="1:8" ht="31.5" customHeight="1">
      <c r="A15" s="38" t="s">
        <v>13</v>
      </c>
      <c r="B15" s="41">
        <v>1980</v>
      </c>
      <c r="C15" s="39" t="s">
        <v>66</v>
      </c>
      <c r="D15" s="34" t="s">
        <v>49</v>
      </c>
      <c r="E15" s="35">
        <v>1</v>
      </c>
      <c r="F15" s="34"/>
      <c r="G15" s="36"/>
      <c r="H15" s="37"/>
    </row>
    <row r="17" spans="1:8" ht="45" customHeight="1">
      <c r="A17" s="128" t="s">
        <v>78</v>
      </c>
      <c r="B17" s="124"/>
      <c r="C17" s="124"/>
      <c r="D17" s="124"/>
      <c r="E17" s="124"/>
      <c r="F17" s="124"/>
      <c r="G17" s="124"/>
      <c r="H17" s="124"/>
    </row>
  </sheetData>
  <autoFilter ref="A4:H4">
    <filterColumn colId="5"/>
    <sortState ref="A5:H16">
      <sortCondition ref="F4"/>
    </sortState>
  </autoFilter>
  <mergeCells count="3">
    <mergeCell ref="A1:H1"/>
    <mergeCell ref="A2:H2"/>
    <mergeCell ref="A17:H17"/>
  </mergeCells>
  <pageMargins left="0.7" right="0.7" top="0.75" bottom="0.75" header="0.3" footer="0.3"/>
  <pageSetup paperSize="9" scale="78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Normal="70" zoomScaleSheetLayoutView="100" workbookViewId="0">
      <selection activeCell="A7" sqref="A7:C7"/>
    </sheetView>
  </sheetViews>
  <sheetFormatPr defaultRowHeight="15"/>
  <cols>
    <col min="1" max="1" width="19" customWidth="1"/>
    <col min="3" max="3" width="22.140625" customWidth="1"/>
    <col min="4" max="4" width="12.42578125" customWidth="1"/>
    <col min="5" max="5" width="9.7109375" customWidth="1"/>
    <col min="6" max="6" width="11.85546875" customWidth="1"/>
    <col min="7" max="7" width="9.85546875" customWidth="1"/>
  </cols>
  <sheetData>
    <row r="1" spans="1:8" ht="64.5" customHeight="1">
      <c r="A1" s="129" t="s">
        <v>79</v>
      </c>
      <c r="B1" s="125"/>
      <c r="C1" s="125"/>
      <c r="D1" s="125"/>
      <c r="E1" s="125"/>
      <c r="F1" s="125"/>
      <c r="G1" s="125"/>
      <c r="H1" s="125"/>
    </row>
    <row r="2" spans="1:8" ht="90" customHeight="1">
      <c r="A2" s="126" t="s">
        <v>80</v>
      </c>
      <c r="B2" s="127"/>
      <c r="C2" s="127"/>
      <c r="D2" s="127"/>
      <c r="E2" s="127"/>
      <c r="F2" s="127"/>
      <c r="G2" s="127"/>
      <c r="H2" s="127"/>
    </row>
    <row r="3" spans="1:8" ht="25.5" customHeight="1">
      <c r="A3" s="28" t="s">
        <v>11</v>
      </c>
      <c r="B3" s="29">
        <f>F5</f>
        <v>5.8680555555555543E-3</v>
      </c>
      <c r="C3" s="48"/>
      <c r="D3" s="48"/>
      <c r="E3" s="48"/>
      <c r="F3" s="48"/>
      <c r="G3" s="48"/>
      <c r="H3" s="48"/>
    </row>
    <row r="4" spans="1:8" ht="42.75" customHeight="1">
      <c r="A4" s="30" t="s">
        <v>0</v>
      </c>
      <c r="B4" s="30" t="s">
        <v>1</v>
      </c>
      <c r="C4" s="30" t="s">
        <v>2</v>
      </c>
      <c r="D4" s="30" t="s">
        <v>8</v>
      </c>
      <c r="E4" s="30" t="s">
        <v>9</v>
      </c>
      <c r="F4" s="30" t="s">
        <v>19</v>
      </c>
      <c r="G4" s="31" t="s">
        <v>7</v>
      </c>
      <c r="H4" s="31" t="s">
        <v>10</v>
      </c>
    </row>
    <row r="5" spans="1:8" ht="29.25" customHeight="1">
      <c r="A5" s="32" t="s">
        <v>4</v>
      </c>
      <c r="B5" s="33">
        <v>1966</v>
      </c>
      <c r="C5" s="39" t="s">
        <v>84</v>
      </c>
      <c r="D5" s="34">
        <v>5.8680555555555543E-3</v>
      </c>
      <c r="E5" s="35">
        <v>1</v>
      </c>
      <c r="F5" s="34">
        <f>D5*E5</f>
        <v>5.8680555555555543E-3</v>
      </c>
      <c r="G5" s="36">
        <f>1000*(2*$B$3/F5-1)</f>
        <v>1000</v>
      </c>
      <c r="H5" s="37">
        <v>1</v>
      </c>
    </row>
    <row r="6" spans="1:8" ht="29.25" customHeight="1">
      <c r="A6" s="32" t="s">
        <v>12</v>
      </c>
      <c r="B6" s="33">
        <v>2003</v>
      </c>
      <c r="C6" s="39" t="s">
        <v>48</v>
      </c>
      <c r="D6" s="34">
        <v>8.0671296296296307E-3</v>
      </c>
      <c r="E6" s="35">
        <v>0.9</v>
      </c>
      <c r="F6" s="34">
        <f>D6*E6</f>
        <v>7.2604166666666676E-3</v>
      </c>
      <c r="G6" s="36">
        <f>1000*(2*$B$3/F6-1)</f>
        <v>616.45145863223274</v>
      </c>
      <c r="H6" s="37">
        <v>2</v>
      </c>
    </row>
    <row r="7" spans="1:8" ht="29.25" customHeight="1">
      <c r="A7" s="32" t="s">
        <v>38</v>
      </c>
      <c r="B7" s="33">
        <v>1986</v>
      </c>
      <c r="C7" s="39" t="s">
        <v>67</v>
      </c>
      <c r="D7" s="34">
        <v>7.5000000000000006E-3</v>
      </c>
      <c r="E7" s="35">
        <v>1</v>
      </c>
      <c r="F7" s="34">
        <f>D7*E7</f>
        <v>7.5000000000000006E-3</v>
      </c>
      <c r="G7" s="36">
        <f>1000*(2*$B$3/F7-1)</f>
        <v>564.81481481481444</v>
      </c>
      <c r="H7" s="37">
        <v>3</v>
      </c>
    </row>
    <row r="8" spans="1:8" ht="29.25" customHeight="1">
      <c r="A8" s="32" t="s">
        <v>82</v>
      </c>
      <c r="B8" s="33">
        <v>1999</v>
      </c>
      <c r="C8" s="39" t="s">
        <v>85</v>
      </c>
      <c r="D8" s="34">
        <v>7.5810185185185182E-3</v>
      </c>
      <c r="E8" s="35">
        <v>1</v>
      </c>
      <c r="F8" s="34">
        <f>D8*E8</f>
        <v>7.5810185185185182E-3</v>
      </c>
      <c r="G8" s="36">
        <f>1000*(2*$B$3/F8-1)</f>
        <v>548.09160305343482</v>
      </c>
      <c r="H8" s="37">
        <v>4</v>
      </c>
    </row>
    <row r="9" spans="1:8" ht="29.25" customHeight="1">
      <c r="A9" s="32" t="s">
        <v>81</v>
      </c>
      <c r="B9" s="33">
        <v>1980</v>
      </c>
      <c r="C9" s="39" t="s">
        <v>86</v>
      </c>
      <c r="D9" s="34">
        <v>9.0509259259259258E-3</v>
      </c>
      <c r="E9" s="35">
        <v>1</v>
      </c>
      <c r="F9" s="34">
        <f>D9*E9</f>
        <v>9.0509259259259258E-3</v>
      </c>
      <c r="G9" s="36">
        <f>1000*(2*$B$3/F9-1)</f>
        <v>296.67519181585658</v>
      </c>
      <c r="H9" s="37">
        <v>5</v>
      </c>
    </row>
    <row r="10" spans="1:8" ht="29.25" customHeight="1">
      <c r="A10" s="32" t="s">
        <v>41</v>
      </c>
      <c r="B10" s="33">
        <v>1977</v>
      </c>
      <c r="C10" s="39" t="s">
        <v>83</v>
      </c>
      <c r="D10" s="34" t="s">
        <v>49</v>
      </c>
      <c r="E10" s="35">
        <v>1</v>
      </c>
      <c r="F10" s="34"/>
      <c r="G10" s="36"/>
      <c r="H10" s="37"/>
    </row>
    <row r="11" spans="1:8" ht="29.25" customHeight="1">
      <c r="A11" s="38" t="s">
        <v>17</v>
      </c>
      <c r="B11" s="33">
        <v>1970</v>
      </c>
      <c r="C11" s="39" t="s">
        <v>50</v>
      </c>
      <c r="D11" s="34" t="s">
        <v>49</v>
      </c>
      <c r="E11" s="35">
        <v>1</v>
      </c>
      <c r="F11" s="34"/>
      <c r="G11" s="36"/>
      <c r="H11" s="37"/>
    </row>
    <row r="12" spans="1:8" ht="29.25" customHeight="1">
      <c r="A12" s="38" t="s">
        <v>75</v>
      </c>
      <c r="B12" s="33">
        <v>2002</v>
      </c>
      <c r="C12" s="39" t="s">
        <v>76</v>
      </c>
      <c r="D12" s="34" t="s">
        <v>49</v>
      </c>
      <c r="E12" s="35">
        <v>0.9</v>
      </c>
      <c r="F12" s="34"/>
      <c r="G12" s="36"/>
      <c r="H12" s="37"/>
    </row>
    <row r="15" spans="1:8" ht="15.75" thickBot="1">
      <c r="B15" s="50" t="s">
        <v>87</v>
      </c>
    </row>
    <row r="16" spans="1:8" ht="24" thickTop="1" thickBot="1">
      <c r="B16" s="51" t="s">
        <v>88</v>
      </c>
      <c r="C16" s="52" t="s">
        <v>89</v>
      </c>
      <c r="D16" s="52" t="s">
        <v>90</v>
      </c>
      <c r="E16" s="52" t="s">
        <v>91</v>
      </c>
      <c r="F16" s="52" t="s">
        <v>92</v>
      </c>
    </row>
    <row r="17" spans="1:8" ht="14.25" customHeight="1" thickTop="1">
      <c r="B17" s="133">
        <v>42434</v>
      </c>
      <c r="C17" s="53" t="s">
        <v>96</v>
      </c>
      <c r="D17" s="130" t="s">
        <v>93</v>
      </c>
      <c r="E17" s="136" t="s">
        <v>94</v>
      </c>
      <c r="F17" s="136" t="s">
        <v>95</v>
      </c>
    </row>
    <row r="18" spans="1:8" ht="12" customHeight="1">
      <c r="B18" s="134"/>
      <c r="C18" s="53" t="s">
        <v>97</v>
      </c>
      <c r="D18" s="131"/>
      <c r="E18" s="137"/>
      <c r="F18" s="139"/>
    </row>
    <row r="19" spans="1:8" ht="8.25" customHeight="1" thickBot="1">
      <c r="B19" s="135"/>
      <c r="C19" s="54"/>
      <c r="D19" s="132"/>
      <c r="E19" s="138"/>
      <c r="F19" s="140"/>
    </row>
    <row r="20" spans="1:8" ht="96.75" customHeight="1" thickTop="1"/>
    <row r="21" spans="1:8" ht="45" customHeight="1">
      <c r="A21" s="128" t="s">
        <v>98</v>
      </c>
      <c r="B21" s="124"/>
      <c r="C21" s="124"/>
      <c r="D21" s="124"/>
      <c r="E21" s="124"/>
      <c r="F21" s="124"/>
      <c r="G21" s="124"/>
      <c r="H21" s="124"/>
    </row>
  </sheetData>
  <autoFilter ref="A4:H4">
    <filterColumn colId="5"/>
    <sortState ref="A5:H12">
      <sortCondition ref="F4"/>
    </sortState>
  </autoFilter>
  <mergeCells count="7">
    <mergeCell ref="A1:H1"/>
    <mergeCell ref="A2:H2"/>
    <mergeCell ref="A21:H21"/>
    <mergeCell ref="D17:D19"/>
    <mergeCell ref="B17:B19"/>
    <mergeCell ref="E17:E19"/>
    <mergeCell ref="F17:F19"/>
  </mergeCells>
  <pageMargins left="0.7" right="0.7" top="0.75" bottom="0.75" header="0.3" footer="0.3"/>
  <pageSetup paperSize="9" scale="78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topLeftCell="A4" zoomScale="85" zoomScaleNormal="70" zoomScaleSheetLayoutView="85" workbookViewId="0">
      <selection activeCell="A6" sqref="A6:H6"/>
    </sheetView>
  </sheetViews>
  <sheetFormatPr defaultRowHeight="15"/>
  <cols>
    <col min="1" max="1" width="19" customWidth="1"/>
    <col min="3" max="3" width="22.140625" customWidth="1"/>
    <col min="4" max="4" width="12.42578125" customWidth="1"/>
    <col min="5" max="5" width="9.7109375" customWidth="1"/>
    <col min="6" max="6" width="13.5703125" customWidth="1"/>
    <col min="7" max="7" width="9.85546875" customWidth="1"/>
  </cols>
  <sheetData>
    <row r="1" spans="1:8" ht="84.75" customHeight="1">
      <c r="A1" s="129" t="s">
        <v>107</v>
      </c>
      <c r="B1" s="125"/>
      <c r="C1" s="125"/>
      <c r="D1" s="125"/>
      <c r="E1" s="125"/>
      <c r="F1" s="125"/>
      <c r="G1" s="125"/>
      <c r="H1" s="125"/>
    </row>
    <row r="2" spans="1:8" ht="90" customHeight="1">
      <c r="A2" s="126" t="s">
        <v>108</v>
      </c>
      <c r="B2" s="127"/>
      <c r="C2" s="127"/>
      <c r="D2" s="127"/>
      <c r="E2" s="127"/>
      <c r="F2" s="127"/>
      <c r="G2" s="127"/>
      <c r="H2" s="127"/>
    </row>
    <row r="3" spans="1:8" ht="25.5" customHeight="1">
      <c r="A3" s="28" t="s">
        <v>11</v>
      </c>
      <c r="B3" s="29">
        <f>F5</f>
        <v>7.2604166666666676E-3</v>
      </c>
      <c r="C3" s="49"/>
      <c r="D3" s="49"/>
      <c r="E3" s="49"/>
      <c r="F3" s="49"/>
      <c r="G3" s="49"/>
      <c r="H3" s="49"/>
    </row>
    <row r="4" spans="1:8" ht="42.75" customHeight="1">
      <c r="A4" s="30" t="s">
        <v>0</v>
      </c>
      <c r="B4" s="30" t="s">
        <v>1</v>
      </c>
      <c r="C4" s="30" t="s">
        <v>2</v>
      </c>
      <c r="D4" s="30" t="s">
        <v>8</v>
      </c>
      <c r="E4" s="30" t="s">
        <v>9</v>
      </c>
      <c r="F4" s="30" t="s">
        <v>19</v>
      </c>
      <c r="G4" s="31" t="s">
        <v>7</v>
      </c>
      <c r="H4" s="31" t="s">
        <v>10</v>
      </c>
    </row>
    <row r="5" spans="1:8" ht="29.25" customHeight="1">
      <c r="A5" s="32" t="s">
        <v>100</v>
      </c>
      <c r="B5" s="33"/>
      <c r="C5" s="39" t="s">
        <v>110</v>
      </c>
      <c r="D5" s="34">
        <v>8.0671296296296307E-3</v>
      </c>
      <c r="E5" s="35">
        <v>0.9</v>
      </c>
      <c r="F5" s="34">
        <f t="shared" ref="F5:F11" si="0">D5*E5</f>
        <v>7.2604166666666676E-3</v>
      </c>
      <c r="G5" s="36">
        <f t="shared" ref="G5:G11" si="1">1000*(2*$B$3/F5-1)</f>
        <v>1000</v>
      </c>
      <c r="H5" s="37">
        <v>1</v>
      </c>
    </row>
    <row r="6" spans="1:8" ht="29.25" customHeight="1">
      <c r="A6" s="32" t="s">
        <v>12</v>
      </c>
      <c r="B6" s="33">
        <v>2003</v>
      </c>
      <c r="C6" s="39" t="s">
        <v>48</v>
      </c>
      <c r="D6" s="34">
        <v>8.1249999999999985E-3</v>
      </c>
      <c r="E6" s="35">
        <v>0.9</v>
      </c>
      <c r="F6" s="34">
        <f t="shared" si="0"/>
        <v>7.3124999999999987E-3</v>
      </c>
      <c r="G6" s="36">
        <f t="shared" si="1"/>
        <v>985.75498575498636</v>
      </c>
      <c r="H6" s="37">
        <v>2</v>
      </c>
    </row>
    <row r="7" spans="1:8" ht="29.25" customHeight="1">
      <c r="A7" s="32" t="s">
        <v>37</v>
      </c>
      <c r="B7" s="33">
        <v>2004</v>
      </c>
      <c r="C7" s="39" t="s">
        <v>109</v>
      </c>
      <c r="D7" s="34">
        <v>9.3287037037037036E-3</v>
      </c>
      <c r="E7" s="35">
        <v>0.9</v>
      </c>
      <c r="F7" s="34">
        <f t="shared" si="0"/>
        <v>8.3958333333333333E-3</v>
      </c>
      <c r="G7" s="36">
        <f t="shared" si="1"/>
        <v>729.52853598014906</v>
      </c>
      <c r="H7" s="37">
        <v>3</v>
      </c>
    </row>
    <row r="8" spans="1:8" ht="29.25" customHeight="1">
      <c r="A8" s="38" t="s">
        <v>40</v>
      </c>
      <c r="B8" s="41">
        <v>2004</v>
      </c>
      <c r="C8" s="39" t="s">
        <v>111</v>
      </c>
      <c r="D8" s="34">
        <v>9.780092592592592E-3</v>
      </c>
      <c r="E8" s="35">
        <v>0.9</v>
      </c>
      <c r="F8" s="34">
        <f t="shared" si="0"/>
        <v>8.8020833333333336E-3</v>
      </c>
      <c r="G8" s="36">
        <f t="shared" si="1"/>
        <v>649.70414201183462</v>
      </c>
      <c r="H8" s="37">
        <v>4</v>
      </c>
    </row>
    <row r="9" spans="1:8" ht="29.25" customHeight="1">
      <c r="A9" s="32" t="s">
        <v>36</v>
      </c>
      <c r="B9" s="33">
        <v>1993</v>
      </c>
      <c r="C9" s="39" t="s">
        <v>84</v>
      </c>
      <c r="D9" s="34">
        <v>8.819444444444444E-3</v>
      </c>
      <c r="E9" s="35">
        <v>1</v>
      </c>
      <c r="F9" s="34">
        <f t="shared" si="0"/>
        <v>8.819444444444444E-3</v>
      </c>
      <c r="G9" s="36">
        <f t="shared" si="1"/>
        <v>646.45669291338618</v>
      </c>
      <c r="H9" s="37">
        <v>5</v>
      </c>
    </row>
    <row r="10" spans="1:8" ht="29.25" customHeight="1">
      <c r="A10" s="32" t="s">
        <v>102</v>
      </c>
      <c r="B10" s="33">
        <v>2004</v>
      </c>
      <c r="C10" s="39" t="s">
        <v>103</v>
      </c>
      <c r="D10" s="34">
        <v>1.1817129629629629E-2</v>
      </c>
      <c r="E10" s="35">
        <v>0.9</v>
      </c>
      <c r="F10" s="34">
        <f t="shared" si="0"/>
        <v>1.0635416666666666E-2</v>
      </c>
      <c r="G10" s="36">
        <f t="shared" si="1"/>
        <v>365.32810969637632</v>
      </c>
      <c r="H10" s="37">
        <v>6</v>
      </c>
    </row>
    <row r="11" spans="1:8" ht="29.25" customHeight="1">
      <c r="A11" s="38" t="s">
        <v>74</v>
      </c>
      <c r="B11" s="33">
        <v>1972</v>
      </c>
      <c r="C11" s="39" t="s">
        <v>101</v>
      </c>
      <c r="D11" s="34">
        <v>1.3148148148148147E-2</v>
      </c>
      <c r="E11" s="35">
        <v>1</v>
      </c>
      <c r="F11" s="34">
        <f t="shared" si="0"/>
        <v>1.3148148148148147E-2</v>
      </c>
      <c r="G11" s="36">
        <f t="shared" si="1"/>
        <v>104.40140845070457</v>
      </c>
      <c r="H11" s="37">
        <v>7</v>
      </c>
    </row>
    <row r="12" spans="1:8" ht="29.25" customHeight="1">
      <c r="A12" s="32" t="s">
        <v>14</v>
      </c>
      <c r="B12" s="33">
        <v>1977</v>
      </c>
      <c r="C12" s="39" t="s">
        <v>57</v>
      </c>
      <c r="D12" s="34" t="s">
        <v>49</v>
      </c>
      <c r="E12" s="35">
        <v>1</v>
      </c>
      <c r="F12" s="34"/>
      <c r="G12" s="36"/>
      <c r="H12" s="37"/>
    </row>
    <row r="13" spans="1:8" ht="29.25" customHeight="1">
      <c r="A13" s="38" t="s">
        <v>39</v>
      </c>
      <c r="B13" s="33">
        <v>2003</v>
      </c>
      <c r="C13" s="39" t="s">
        <v>45</v>
      </c>
      <c r="D13" s="34" t="s">
        <v>49</v>
      </c>
      <c r="E13" s="35">
        <v>0.9</v>
      </c>
      <c r="F13" s="34"/>
      <c r="G13" s="36"/>
      <c r="H13" s="37"/>
    </row>
    <row r="14" spans="1:8" ht="29.25" customHeight="1">
      <c r="A14" s="38" t="s">
        <v>75</v>
      </c>
      <c r="B14" s="33">
        <v>2002</v>
      </c>
      <c r="C14" s="39" t="s">
        <v>76</v>
      </c>
      <c r="D14" s="34" t="s">
        <v>49</v>
      </c>
      <c r="E14" s="35">
        <v>0.9</v>
      </c>
      <c r="F14" s="34"/>
      <c r="G14" s="36"/>
      <c r="H14" s="37"/>
    </row>
    <row r="17" spans="1:8" ht="15.75" thickBot="1">
      <c r="B17" s="50" t="s">
        <v>87</v>
      </c>
    </row>
    <row r="18" spans="1:8" ht="24" thickTop="1" thickBot="1">
      <c r="B18" s="51" t="s">
        <v>88</v>
      </c>
      <c r="C18" s="52" t="s">
        <v>89</v>
      </c>
      <c r="D18" s="52" t="s">
        <v>90</v>
      </c>
      <c r="E18" s="52" t="s">
        <v>91</v>
      </c>
      <c r="F18" s="52" t="s">
        <v>92</v>
      </c>
    </row>
    <row r="19" spans="1:8" ht="14.25" customHeight="1" thickTop="1">
      <c r="B19" s="133">
        <v>42441</v>
      </c>
      <c r="C19" s="53" t="s">
        <v>104</v>
      </c>
      <c r="D19" s="130" t="s">
        <v>93</v>
      </c>
      <c r="E19" s="136" t="s">
        <v>94</v>
      </c>
      <c r="F19" s="136" t="s">
        <v>106</v>
      </c>
    </row>
    <row r="20" spans="1:8" ht="12" customHeight="1">
      <c r="B20" s="134"/>
      <c r="C20" s="53" t="s">
        <v>105</v>
      </c>
      <c r="D20" s="131"/>
      <c r="E20" s="137"/>
      <c r="F20" s="139"/>
    </row>
    <row r="21" spans="1:8" ht="18" customHeight="1" thickBot="1">
      <c r="B21" s="135"/>
      <c r="C21" s="54"/>
      <c r="D21" s="132"/>
      <c r="E21" s="138"/>
      <c r="F21" s="140"/>
    </row>
    <row r="22" spans="1:8" ht="96.75" customHeight="1" thickTop="1"/>
    <row r="23" spans="1:8" ht="45" customHeight="1">
      <c r="A23" s="128" t="s">
        <v>98</v>
      </c>
      <c r="B23" s="124"/>
      <c r="C23" s="124"/>
      <c r="D23" s="124"/>
      <c r="E23" s="124"/>
      <c r="F23" s="124"/>
      <c r="G23" s="124"/>
      <c r="H23" s="124"/>
    </row>
  </sheetData>
  <autoFilter ref="A4:H4">
    <filterColumn colId="5"/>
    <sortState ref="A5:H14">
      <sortCondition ref="F4"/>
    </sortState>
  </autoFilter>
  <mergeCells count="7">
    <mergeCell ref="A23:H23"/>
    <mergeCell ref="A1:H1"/>
    <mergeCell ref="A2:H2"/>
    <mergeCell ref="B19:B21"/>
    <mergeCell ref="D19:D21"/>
    <mergeCell ref="E19:E21"/>
    <mergeCell ref="F19:F21"/>
  </mergeCells>
  <pageMargins left="0.7" right="0.7" top="0.75" bottom="0.75" header="0.3" footer="0.3"/>
  <pageSetup paperSize="9" scale="78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85" zoomScaleNormal="70" zoomScaleSheetLayoutView="85" workbookViewId="0">
      <selection activeCell="N6" sqref="N6"/>
    </sheetView>
  </sheetViews>
  <sheetFormatPr defaultRowHeight="15"/>
  <cols>
    <col min="1" max="1" width="19" customWidth="1"/>
    <col min="3" max="3" width="22.140625" customWidth="1"/>
    <col min="4" max="4" width="12.42578125" customWidth="1"/>
    <col min="5" max="5" width="9.7109375" customWidth="1"/>
    <col min="6" max="6" width="13.5703125" customWidth="1"/>
    <col min="7" max="7" width="9.85546875" customWidth="1"/>
  </cols>
  <sheetData>
    <row r="1" spans="1:8" ht="68.25" customHeight="1">
      <c r="A1" s="129" t="s">
        <v>123</v>
      </c>
      <c r="B1" s="125"/>
      <c r="C1" s="125"/>
      <c r="D1" s="125"/>
      <c r="E1" s="125"/>
      <c r="F1" s="125"/>
      <c r="G1" s="125"/>
      <c r="H1" s="125"/>
    </row>
    <row r="2" spans="1:8" ht="90" customHeight="1">
      <c r="A2" s="126" t="s">
        <v>124</v>
      </c>
      <c r="B2" s="127"/>
      <c r="C2" s="127"/>
      <c r="D2" s="127"/>
      <c r="E2" s="127"/>
      <c r="F2" s="127"/>
      <c r="G2" s="127"/>
      <c r="H2" s="127"/>
    </row>
    <row r="3" spans="1:8" ht="25.5" customHeight="1">
      <c r="A3" s="28" t="s">
        <v>11</v>
      </c>
      <c r="B3" s="29">
        <f>F5</f>
        <v>6.2812500000000004E-3</v>
      </c>
      <c r="C3" s="55"/>
      <c r="D3" s="55"/>
      <c r="E3" s="55"/>
      <c r="F3" s="55"/>
      <c r="G3" s="55"/>
      <c r="H3" s="55"/>
    </row>
    <row r="4" spans="1:8" ht="42.75" customHeight="1">
      <c r="A4" s="30" t="s">
        <v>0</v>
      </c>
      <c r="B4" s="30" t="s">
        <v>1</v>
      </c>
      <c r="C4" s="30" t="s">
        <v>2</v>
      </c>
      <c r="D4" s="30" t="s">
        <v>8</v>
      </c>
      <c r="E4" s="30" t="s">
        <v>9</v>
      </c>
      <c r="F4" s="30" t="s">
        <v>19</v>
      </c>
      <c r="G4" s="31" t="s">
        <v>7</v>
      </c>
      <c r="H4" s="31" t="s">
        <v>10</v>
      </c>
    </row>
    <row r="5" spans="1:8" ht="29.25" customHeight="1">
      <c r="A5" s="32" t="s">
        <v>112</v>
      </c>
      <c r="B5" s="33">
        <v>2006</v>
      </c>
      <c r="C5" s="39" t="s">
        <v>110</v>
      </c>
      <c r="D5" s="34">
        <v>6.9791666666666674E-3</v>
      </c>
      <c r="E5" s="35">
        <v>0.9</v>
      </c>
      <c r="F5" s="34">
        <f t="shared" ref="F5:F10" si="0">D5*E5</f>
        <v>6.2812500000000004E-3</v>
      </c>
      <c r="G5" s="36">
        <f t="shared" ref="G5:G10" si="1">1000*(2*$B$3/F5-1)</f>
        <v>1000</v>
      </c>
      <c r="H5" s="37">
        <v>1</v>
      </c>
    </row>
    <row r="6" spans="1:8" ht="29.25" customHeight="1">
      <c r="A6" s="32" t="s">
        <v>4</v>
      </c>
      <c r="B6" s="33">
        <v>1966</v>
      </c>
      <c r="C6" s="39" t="s">
        <v>84</v>
      </c>
      <c r="D6" s="34">
        <v>6.9328703703703696E-3</v>
      </c>
      <c r="E6" s="35">
        <v>1</v>
      </c>
      <c r="F6" s="34">
        <f t="shared" si="0"/>
        <v>6.9328703703703696E-3</v>
      </c>
      <c r="G6" s="36">
        <f t="shared" si="1"/>
        <v>812.02003338898203</v>
      </c>
      <c r="H6" s="37">
        <v>2</v>
      </c>
    </row>
    <row r="7" spans="1:8" ht="29.25" customHeight="1">
      <c r="A7" s="32" t="s">
        <v>38</v>
      </c>
      <c r="B7" s="33">
        <v>1986</v>
      </c>
      <c r="C7" s="39" t="s">
        <v>67</v>
      </c>
      <c r="D7" s="34">
        <v>7.106481481481481E-3</v>
      </c>
      <c r="E7" s="35">
        <v>1</v>
      </c>
      <c r="F7" s="34">
        <f t="shared" si="0"/>
        <v>7.106481481481481E-3</v>
      </c>
      <c r="G7" s="36">
        <f t="shared" si="1"/>
        <v>767.75244299674284</v>
      </c>
      <c r="H7" s="37">
        <v>3</v>
      </c>
    </row>
    <row r="8" spans="1:8" ht="29.25" customHeight="1">
      <c r="A8" s="32" t="s">
        <v>102</v>
      </c>
      <c r="B8" s="33">
        <v>2004</v>
      </c>
      <c r="C8" s="39" t="s">
        <v>119</v>
      </c>
      <c r="D8" s="34">
        <v>8.3796296296296292E-3</v>
      </c>
      <c r="E8" s="35">
        <v>0.9</v>
      </c>
      <c r="F8" s="34">
        <f t="shared" si="0"/>
        <v>7.5416666666666661E-3</v>
      </c>
      <c r="G8" s="36">
        <f t="shared" si="1"/>
        <v>665.74585635359142</v>
      </c>
      <c r="H8" s="37">
        <v>4</v>
      </c>
    </row>
    <row r="9" spans="1:8" ht="29.25" customHeight="1">
      <c r="A9" s="38" t="s">
        <v>32</v>
      </c>
      <c r="B9" s="41">
        <v>2003</v>
      </c>
      <c r="C9" s="39" t="s">
        <v>120</v>
      </c>
      <c r="D9" s="34">
        <v>8.8425925925925911E-3</v>
      </c>
      <c r="E9" s="35">
        <v>0.9</v>
      </c>
      <c r="F9" s="34">
        <f t="shared" si="0"/>
        <v>7.9583333333333329E-3</v>
      </c>
      <c r="G9" s="36">
        <f t="shared" si="1"/>
        <v>578.53403141361275</v>
      </c>
      <c r="H9" s="37">
        <v>5</v>
      </c>
    </row>
    <row r="10" spans="1:8" ht="29.25" customHeight="1">
      <c r="A10" s="38" t="s">
        <v>15</v>
      </c>
      <c r="B10" s="41">
        <v>1998</v>
      </c>
      <c r="C10" s="39" t="s">
        <v>43</v>
      </c>
      <c r="D10" s="34">
        <v>8.5069444444444437E-3</v>
      </c>
      <c r="E10" s="35">
        <v>1</v>
      </c>
      <c r="F10" s="34">
        <f t="shared" si="0"/>
        <v>8.5069444444444437E-3</v>
      </c>
      <c r="G10" s="36">
        <f t="shared" si="1"/>
        <v>476.73469387755119</v>
      </c>
      <c r="H10" s="37">
        <v>6</v>
      </c>
    </row>
    <row r="11" spans="1:8" ht="29.25" customHeight="1">
      <c r="A11" s="38" t="s">
        <v>121</v>
      </c>
      <c r="B11" s="41">
        <v>2012</v>
      </c>
      <c r="C11" s="39" t="s">
        <v>122</v>
      </c>
      <c r="D11" s="34" t="s">
        <v>62</v>
      </c>
      <c r="E11" s="35">
        <v>0.9</v>
      </c>
      <c r="F11" s="34"/>
      <c r="G11" s="36"/>
      <c r="H11" s="37"/>
    </row>
    <row r="12" spans="1:8" ht="51.75" customHeight="1"/>
    <row r="13" spans="1:8" ht="15.75" thickBot="1">
      <c r="B13" s="50" t="s">
        <v>87</v>
      </c>
    </row>
    <row r="14" spans="1:8" ht="24" thickTop="1" thickBot="1">
      <c r="B14" s="51" t="s">
        <v>88</v>
      </c>
      <c r="C14" s="52" t="s">
        <v>89</v>
      </c>
      <c r="D14" s="52" t="s">
        <v>90</v>
      </c>
      <c r="E14" s="52" t="s">
        <v>91</v>
      </c>
      <c r="F14" s="52" t="s">
        <v>92</v>
      </c>
    </row>
    <row r="15" spans="1:8" ht="14.25" customHeight="1" thickTop="1">
      <c r="B15" s="133">
        <v>42490</v>
      </c>
      <c r="C15" s="53" t="s">
        <v>113</v>
      </c>
      <c r="D15" s="130" t="s">
        <v>114</v>
      </c>
      <c r="E15" s="136" t="s">
        <v>115</v>
      </c>
      <c r="F15" s="136" t="s">
        <v>116</v>
      </c>
    </row>
    <row r="16" spans="1:8" ht="12" customHeight="1">
      <c r="B16" s="134"/>
      <c r="C16" s="53" t="s">
        <v>117</v>
      </c>
      <c r="D16" s="131"/>
      <c r="E16" s="137"/>
      <c r="F16" s="139"/>
    </row>
    <row r="17" spans="1:8" ht="18" customHeight="1" thickBot="1">
      <c r="B17" s="135"/>
      <c r="C17" s="54"/>
      <c r="D17" s="132"/>
      <c r="E17" s="138"/>
      <c r="F17" s="140"/>
    </row>
    <row r="18" spans="1:8" ht="45" customHeight="1" thickTop="1">
      <c r="A18" s="128" t="s">
        <v>118</v>
      </c>
      <c r="B18" s="124"/>
      <c r="C18" s="124"/>
      <c r="D18" s="124"/>
      <c r="E18" s="124"/>
      <c r="F18" s="124"/>
      <c r="G18" s="124"/>
      <c r="H18" s="124"/>
    </row>
  </sheetData>
  <autoFilter ref="A4:H4">
    <filterColumn colId="5"/>
    <sortState ref="A5:H11">
      <sortCondition ref="F4"/>
    </sortState>
  </autoFilter>
  <mergeCells count="7">
    <mergeCell ref="A18:H18"/>
    <mergeCell ref="A1:H1"/>
    <mergeCell ref="A2:H2"/>
    <mergeCell ref="B15:B17"/>
    <mergeCell ref="D15:D17"/>
    <mergeCell ref="E15:E17"/>
    <mergeCell ref="F15:F17"/>
  </mergeCells>
  <pageMargins left="0.7" right="0.7" top="0.75" bottom="0.75" header="0.3" footer="0.3"/>
  <pageSetup paperSize="9" scale="78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85" zoomScaleNormal="70" zoomScaleSheetLayoutView="85" workbookViewId="0">
      <selection activeCell="G9" sqref="G9"/>
    </sheetView>
  </sheetViews>
  <sheetFormatPr defaultRowHeight="15"/>
  <cols>
    <col min="1" max="1" width="19" customWidth="1"/>
    <col min="3" max="3" width="22.140625" customWidth="1"/>
    <col min="4" max="4" width="12.42578125" customWidth="1"/>
    <col min="5" max="5" width="9.7109375" customWidth="1"/>
    <col min="6" max="6" width="13.5703125" customWidth="1"/>
    <col min="7" max="7" width="9.85546875" customWidth="1"/>
  </cols>
  <sheetData>
    <row r="1" spans="1:8" ht="68.25" customHeight="1">
      <c r="A1" s="129" t="s">
        <v>125</v>
      </c>
      <c r="B1" s="125"/>
      <c r="C1" s="125"/>
      <c r="D1" s="125"/>
      <c r="E1" s="125"/>
      <c r="F1" s="125"/>
      <c r="G1" s="125"/>
      <c r="H1" s="125"/>
    </row>
    <row r="2" spans="1:8" ht="90" customHeight="1">
      <c r="A2" s="126" t="s">
        <v>126</v>
      </c>
      <c r="B2" s="127"/>
      <c r="C2" s="127"/>
      <c r="D2" s="127"/>
      <c r="E2" s="127"/>
      <c r="F2" s="127"/>
      <c r="G2" s="127"/>
      <c r="H2" s="127"/>
    </row>
    <row r="3" spans="1:8" ht="25.5" customHeight="1">
      <c r="A3" s="28" t="s">
        <v>11</v>
      </c>
      <c r="B3" s="29">
        <f>F5</f>
        <v>8.819444444444444E-3</v>
      </c>
      <c r="C3" s="56"/>
      <c r="D3" s="56"/>
      <c r="E3" s="56"/>
      <c r="F3" s="56"/>
      <c r="G3" s="56"/>
      <c r="H3" s="56"/>
    </row>
    <row r="4" spans="1:8" ht="42.75" customHeight="1">
      <c r="A4" s="30" t="s">
        <v>0</v>
      </c>
      <c r="B4" s="30" t="s">
        <v>1</v>
      </c>
      <c r="C4" s="30" t="s">
        <v>2</v>
      </c>
      <c r="D4" s="30" t="s">
        <v>8</v>
      </c>
      <c r="E4" s="30" t="s">
        <v>9</v>
      </c>
      <c r="F4" s="30" t="s">
        <v>19</v>
      </c>
      <c r="G4" s="31" t="s">
        <v>7</v>
      </c>
      <c r="H4" s="31" t="s">
        <v>10</v>
      </c>
    </row>
    <row r="5" spans="1:8" ht="29.25" customHeight="1">
      <c r="A5" s="32" t="s">
        <v>3</v>
      </c>
      <c r="B5" s="33">
        <v>1985</v>
      </c>
      <c r="C5" s="39" t="s">
        <v>128</v>
      </c>
      <c r="D5" s="34">
        <v>8.819444444444444E-3</v>
      </c>
      <c r="E5" s="35">
        <v>1</v>
      </c>
      <c r="F5" s="34">
        <f>D5*E5</f>
        <v>8.819444444444444E-3</v>
      </c>
      <c r="G5" s="36">
        <f>1000*(2*$B$3/F5-1)</f>
        <v>1000</v>
      </c>
      <c r="H5" s="37">
        <v>1</v>
      </c>
    </row>
    <row r="6" spans="1:8" ht="29.25" customHeight="1">
      <c r="A6" s="32" t="s">
        <v>38</v>
      </c>
      <c r="B6" s="33">
        <v>1986</v>
      </c>
      <c r="C6" s="39" t="s">
        <v>67</v>
      </c>
      <c r="D6" s="34">
        <v>1.2905092592592591E-2</v>
      </c>
      <c r="E6" s="35">
        <v>1</v>
      </c>
      <c r="F6" s="34">
        <f>D6*E6</f>
        <v>1.2905092592592591E-2</v>
      </c>
      <c r="G6" s="36">
        <f>1000*(2*$B$3/F6-1)</f>
        <v>366.81614349775793</v>
      </c>
      <c r="H6" s="37">
        <v>2</v>
      </c>
    </row>
    <row r="7" spans="1:8" ht="29.25" customHeight="1">
      <c r="A7" s="32" t="s">
        <v>16</v>
      </c>
      <c r="B7" s="33">
        <v>1992</v>
      </c>
      <c r="C7" s="39" t="s">
        <v>127</v>
      </c>
      <c r="D7" s="34">
        <v>1.5289351851851851E-2</v>
      </c>
      <c r="E7" s="35">
        <v>1</v>
      </c>
      <c r="F7" s="34">
        <f>D7*E7</f>
        <v>1.5289351851851851E-2</v>
      </c>
      <c r="G7" s="36">
        <f>1000*(2*$B$3/F7-1)</f>
        <v>153.671461014383</v>
      </c>
      <c r="H7" s="37">
        <v>3</v>
      </c>
    </row>
    <row r="8" spans="1:8" ht="51.75" customHeight="1"/>
    <row r="9" spans="1:8" ht="15.75" thickBot="1">
      <c r="B9" s="50" t="s">
        <v>87</v>
      </c>
    </row>
    <row r="10" spans="1:8" ht="24" thickTop="1" thickBot="1">
      <c r="B10" s="51" t="s">
        <v>88</v>
      </c>
      <c r="C10" s="52" t="s">
        <v>89</v>
      </c>
      <c r="D10" s="52" t="s">
        <v>90</v>
      </c>
      <c r="E10" s="52" t="s">
        <v>91</v>
      </c>
      <c r="F10" s="52" t="s">
        <v>92</v>
      </c>
    </row>
    <row r="11" spans="1:8" ht="14.25" customHeight="1" thickTop="1">
      <c r="B11" s="133">
        <v>42526</v>
      </c>
      <c r="C11" s="53" t="s">
        <v>129</v>
      </c>
      <c r="D11" s="130" t="s">
        <v>130</v>
      </c>
      <c r="E11" s="136" t="s">
        <v>131</v>
      </c>
      <c r="F11" s="136" t="s">
        <v>132</v>
      </c>
    </row>
    <row r="12" spans="1:8" ht="12" customHeight="1">
      <c r="B12" s="134"/>
      <c r="C12" s="53" t="s">
        <v>133</v>
      </c>
      <c r="D12" s="131"/>
      <c r="E12" s="137"/>
      <c r="F12" s="139"/>
    </row>
    <row r="13" spans="1:8" ht="18" customHeight="1" thickBot="1">
      <c r="B13" s="135"/>
      <c r="C13" s="54" t="s">
        <v>134</v>
      </c>
      <c r="D13" s="132"/>
      <c r="E13" s="138"/>
      <c r="F13" s="140"/>
    </row>
    <row r="14" spans="1:8" ht="45" customHeight="1" thickTop="1">
      <c r="A14" s="128" t="s">
        <v>135</v>
      </c>
      <c r="B14" s="124"/>
      <c r="C14" s="124"/>
      <c r="D14" s="124"/>
      <c r="E14" s="124"/>
      <c r="F14" s="124"/>
      <c r="G14" s="124"/>
      <c r="H14" s="124"/>
    </row>
  </sheetData>
  <autoFilter ref="A4:H4">
    <filterColumn colId="5"/>
    <sortState ref="A5:H7">
      <sortCondition ref="F4"/>
    </sortState>
  </autoFilter>
  <mergeCells count="7">
    <mergeCell ref="A14:H14"/>
    <mergeCell ref="A1:H1"/>
    <mergeCell ref="A2:H2"/>
    <mergeCell ref="B11:B13"/>
    <mergeCell ref="D11:D13"/>
    <mergeCell ref="E11:E13"/>
    <mergeCell ref="F11:F13"/>
  </mergeCells>
  <pageMargins left="0.7" right="0.7" top="0.75" bottom="0.75" header="0.3" footer="0.3"/>
  <pageSetup paperSize="9" scale="78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85" zoomScaleNormal="70" zoomScaleSheetLayoutView="85" workbookViewId="0">
      <selection activeCell="A14" sqref="A14:XFD14"/>
    </sheetView>
  </sheetViews>
  <sheetFormatPr defaultRowHeight="15"/>
  <cols>
    <col min="1" max="1" width="19" customWidth="1"/>
    <col min="3" max="3" width="22.140625" customWidth="1"/>
    <col min="4" max="4" width="12.42578125" customWidth="1"/>
    <col min="5" max="5" width="9.7109375" customWidth="1"/>
    <col min="6" max="6" width="13.5703125" customWidth="1"/>
    <col min="7" max="7" width="9.85546875" customWidth="1"/>
  </cols>
  <sheetData>
    <row r="1" spans="1:8" ht="68.25" customHeight="1">
      <c r="A1" s="129" t="s">
        <v>144</v>
      </c>
      <c r="B1" s="125"/>
      <c r="C1" s="125"/>
      <c r="D1" s="125"/>
      <c r="E1" s="125"/>
      <c r="F1" s="125"/>
      <c r="G1" s="125"/>
      <c r="H1" s="125"/>
    </row>
    <row r="2" spans="1:8" ht="90" customHeight="1">
      <c r="A2" s="126" t="s">
        <v>137</v>
      </c>
      <c r="B2" s="127"/>
      <c r="C2" s="127"/>
      <c r="D2" s="127"/>
      <c r="E2" s="127"/>
      <c r="F2" s="127"/>
      <c r="G2" s="127"/>
      <c r="H2" s="127"/>
    </row>
    <row r="3" spans="1:8" ht="25.5" customHeight="1">
      <c r="A3" s="28" t="s">
        <v>11</v>
      </c>
      <c r="B3" s="29">
        <f>F5</f>
        <v>1.1655092592592594E-2</v>
      </c>
      <c r="C3" s="72"/>
      <c r="D3" s="72"/>
      <c r="E3" s="72"/>
      <c r="F3" s="72"/>
      <c r="G3" s="72"/>
      <c r="H3" s="72"/>
    </row>
    <row r="4" spans="1:8" ht="42.75" customHeight="1">
      <c r="A4" s="30" t="s">
        <v>0</v>
      </c>
      <c r="B4" s="30" t="s">
        <v>1</v>
      </c>
      <c r="C4" s="30" t="s">
        <v>2</v>
      </c>
      <c r="D4" s="30" t="s">
        <v>8</v>
      </c>
      <c r="E4" s="30" t="s">
        <v>9</v>
      </c>
      <c r="F4" s="30" t="s">
        <v>19</v>
      </c>
      <c r="G4" s="31" t="s">
        <v>7</v>
      </c>
      <c r="H4" s="31" t="s">
        <v>10</v>
      </c>
    </row>
    <row r="5" spans="1:8" ht="29.25" customHeight="1">
      <c r="A5" s="32" t="s">
        <v>3</v>
      </c>
      <c r="B5" s="33">
        <v>1985</v>
      </c>
      <c r="C5" s="39" t="s">
        <v>145</v>
      </c>
      <c r="D5" s="34">
        <v>8.819444444444444E-3</v>
      </c>
      <c r="E5" s="35">
        <v>1</v>
      </c>
      <c r="F5" s="34">
        <v>1.1655092592592594E-2</v>
      </c>
      <c r="G5" s="36">
        <f>1000*(2*$B$3/F5-1)</f>
        <v>1000</v>
      </c>
      <c r="H5" s="37">
        <v>1</v>
      </c>
    </row>
    <row r="6" spans="1:8" ht="29.25" customHeight="1">
      <c r="A6" s="32" t="s">
        <v>12</v>
      </c>
      <c r="B6" s="33">
        <v>2003</v>
      </c>
      <c r="C6" s="39" t="s">
        <v>48</v>
      </c>
      <c r="D6" s="34">
        <v>1.3946759259259258E-2</v>
      </c>
      <c r="E6" s="35">
        <v>0.9</v>
      </c>
      <c r="F6" s="34">
        <f>D6*E6</f>
        <v>1.2552083333333332E-2</v>
      </c>
      <c r="G6" s="36">
        <f>1000*(2*$B$3/F6-1)</f>
        <v>857.07699400645515</v>
      </c>
      <c r="H6" s="37">
        <v>2</v>
      </c>
    </row>
    <row r="7" spans="1:8" ht="29.25" customHeight="1">
      <c r="A7" s="32" t="s">
        <v>38</v>
      </c>
      <c r="B7" s="33">
        <v>1986</v>
      </c>
      <c r="C7" s="39" t="s">
        <v>67</v>
      </c>
      <c r="D7" s="34">
        <v>1.5949074074074074E-2</v>
      </c>
      <c r="E7" s="35">
        <v>1</v>
      </c>
      <c r="F7" s="34">
        <f>D7*E7</f>
        <v>1.5949074074074074E-2</v>
      </c>
      <c r="G7" s="36">
        <f>1000*(2*$B$3/F7-1)</f>
        <v>461.53846153846166</v>
      </c>
      <c r="H7" s="37">
        <v>3</v>
      </c>
    </row>
    <row r="8" spans="1:8" ht="51.75" customHeight="1"/>
    <row r="9" spans="1:8" ht="15.75" thickBot="1">
      <c r="B9" s="50" t="s">
        <v>87</v>
      </c>
    </row>
    <row r="10" spans="1:8" ht="24" thickTop="1" thickBot="1">
      <c r="B10" s="51" t="s">
        <v>88</v>
      </c>
      <c r="C10" s="52" t="s">
        <v>89</v>
      </c>
      <c r="D10" s="52" t="s">
        <v>90</v>
      </c>
      <c r="E10" s="52" t="s">
        <v>91</v>
      </c>
      <c r="F10" s="141" t="s">
        <v>92</v>
      </c>
      <c r="G10" s="142"/>
    </row>
    <row r="11" spans="1:8" ht="14.25" customHeight="1" thickTop="1" thickBot="1">
      <c r="B11" s="133">
        <v>42580</v>
      </c>
      <c r="C11" s="53" t="s">
        <v>141</v>
      </c>
      <c r="D11" s="130" t="s">
        <v>139</v>
      </c>
      <c r="E11" s="136" t="s">
        <v>140</v>
      </c>
      <c r="F11" s="143" t="s">
        <v>138</v>
      </c>
      <c r="G11" s="142"/>
    </row>
    <row r="12" spans="1:8" ht="12" customHeight="1" thickTop="1" thickBot="1">
      <c r="B12" s="134"/>
      <c r="C12" s="53" t="s">
        <v>142</v>
      </c>
      <c r="D12" s="131"/>
      <c r="E12" s="137"/>
      <c r="F12" s="144"/>
      <c r="G12" s="142"/>
    </row>
    <row r="13" spans="1:8" ht="18" customHeight="1" thickTop="1" thickBot="1">
      <c r="B13" s="135"/>
      <c r="C13" s="54" t="s">
        <v>143</v>
      </c>
      <c r="D13" s="132"/>
      <c r="E13" s="138"/>
      <c r="F13" s="144"/>
      <c r="G13" s="142"/>
    </row>
    <row r="14" spans="1:8" ht="45" customHeight="1" thickTop="1">
      <c r="A14" s="128" t="s">
        <v>136</v>
      </c>
      <c r="B14" s="124"/>
      <c r="C14" s="124"/>
      <c r="D14" s="124"/>
      <c r="E14" s="124"/>
      <c r="F14" s="124"/>
      <c r="G14" s="124"/>
      <c r="H14" s="124"/>
    </row>
  </sheetData>
  <autoFilter ref="A4:H4">
    <filterColumn colId="5"/>
    <sortState ref="A5:H7">
      <sortCondition ref="F4"/>
    </sortState>
  </autoFilter>
  <mergeCells count="8">
    <mergeCell ref="A14:H14"/>
    <mergeCell ref="F10:G10"/>
    <mergeCell ref="F11:G13"/>
    <mergeCell ref="A1:H1"/>
    <mergeCell ref="A2:H2"/>
    <mergeCell ref="B11:B13"/>
    <mergeCell ref="D11:D13"/>
    <mergeCell ref="E11:E13"/>
  </mergeCells>
  <pageMargins left="0.7" right="0.7" top="0.75" bottom="0.75" header="0.3" footer="0.3"/>
  <pageSetup paperSize="9" scale="7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2016_мал КУБОК СП</vt:lpstr>
      <vt:lpstr>1 эт_02.01.16</vt:lpstr>
      <vt:lpstr>2 эт_31.01.16</vt:lpstr>
      <vt:lpstr>3 эт_13.02.16</vt:lpstr>
      <vt:lpstr>4 эт_05.03.16</vt:lpstr>
      <vt:lpstr>5 эт_12.03.16</vt:lpstr>
      <vt:lpstr>6 эт_30.04.16</vt:lpstr>
      <vt:lpstr>7 эт_05.06.16</vt:lpstr>
      <vt:lpstr>8 эт_29.07.16</vt:lpstr>
      <vt:lpstr>9 эт_14.08.2016</vt:lpstr>
      <vt:lpstr>10 эт_23.10.2016</vt:lpstr>
      <vt:lpstr>11 эт_06.12.2016</vt:lpstr>
      <vt:lpstr>'1 эт_02.01.16'!Область_печати</vt:lpstr>
      <vt:lpstr>'10 эт_23.10.2016'!Область_печати</vt:lpstr>
      <vt:lpstr>'11 эт_06.12.2016'!Область_печати</vt:lpstr>
      <vt:lpstr>'2 эт_31.01.16'!Область_печати</vt:lpstr>
      <vt:lpstr>'2016_мал КУБОК СП'!Область_печати</vt:lpstr>
      <vt:lpstr>'3 эт_13.02.16'!Область_печати</vt:lpstr>
      <vt:lpstr>'4 эт_05.03.16'!Область_печати</vt:lpstr>
      <vt:lpstr>'5 эт_12.03.16'!Область_печати</vt:lpstr>
      <vt:lpstr>'6 эт_30.04.16'!Область_печати</vt:lpstr>
      <vt:lpstr>'7 эт_05.06.16'!Область_печати</vt:lpstr>
      <vt:lpstr>'8 эт_29.07.16'!Область_печати</vt:lpstr>
      <vt:lpstr>'9 эт_14.08.2016'!Область_печати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2016-12-15T10:43:29Z</dcterms:modified>
</cp:coreProperties>
</file>